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96AE" lockStructure="1"/>
  <bookViews>
    <workbookView xWindow="240" yWindow="150" windowWidth="18855" windowHeight="8415"/>
  </bookViews>
  <sheets>
    <sheet name="Preisliste" sheetId="1" r:id="rId1"/>
    <sheet name="Rabatt" sheetId="5" state="hidden" r:id="rId2"/>
  </sheets>
  <definedNames>
    <definedName name="_xlnm.Print_Area" localSheetId="0">Preisliste!$A$1:$I$248</definedName>
    <definedName name="_xlnm.Print_Area" localSheetId="1">Rabatt!$A$1:$H$13</definedName>
    <definedName name="Z_5EA1AB8A_29C8_4F12_8A05_ED4B08F9DF7C_.wvu.PrintArea" localSheetId="0" hidden="1">Preisliste!$A$1:$I$248</definedName>
    <definedName name="Z_5EA1AB8A_29C8_4F12_8A05_ED4B08F9DF7C_.wvu.PrintArea" localSheetId="1" hidden="1">Rabatt!$A$5:$H$13</definedName>
  </definedNames>
  <calcPr calcId="145621"/>
  <customWorkbookViews>
    <customWorkbookView name="Ansicht" guid="{5EA1AB8A-29C8-4F12-8A05-ED4B08F9DF7C}" maximized="1" windowWidth="1920" windowHeight="880" activeSheetId="1" showFormulaBar="0"/>
  </customWorkbookViews>
</workbook>
</file>

<file path=xl/calcChain.xml><?xml version="1.0" encoding="utf-8"?>
<calcChain xmlns="http://schemas.openxmlformats.org/spreadsheetml/2006/main">
  <c r="I42" i="1" l="1"/>
  <c r="I44" i="1"/>
  <c r="I39" i="1"/>
  <c r="I38" i="1"/>
  <c r="I76" i="1" l="1"/>
  <c r="I55" i="1" l="1"/>
  <c r="I54" i="1"/>
  <c r="H36" i="1" l="1"/>
  <c r="I36" i="1" s="1"/>
  <c r="G29" i="1"/>
  <c r="I223" i="1" l="1"/>
  <c r="I189" i="1" l="1"/>
  <c r="I188" i="1"/>
  <c r="I187" i="1"/>
  <c r="I186" i="1"/>
  <c r="I185" i="1"/>
  <c r="I184" i="1"/>
  <c r="I135" i="1" l="1"/>
  <c r="I128" i="1"/>
  <c r="I120" i="1"/>
  <c r="I119" i="1"/>
  <c r="I166" i="1"/>
  <c r="H42" i="1" s="1"/>
  <c r="I149" i="1"/>
  <c r="I201" i="1" l="1"/>
  <c r="I104" i="1" l="1"/>
  <c r="H195" i="1" l="1"/>
  <c r="I195" i="1" s="1"/>
  <c r="I196" i="1"/>
  <c r="I214" i="1" l="1"/>
  <c r="I176" i="1"/>
  <c r="H43" i="1" s="1"/>
  <c r="I43" i="1" s="1"/>
  <c r="I206" i="1" l="1"/>
  <c r="I141" i="1"/>
  <c r="H39" i="1" s="1"/>
  <c r="I134" i="1" l="1"/>
  <c r="I127" i="1"/>
  <c r="H38" i="1" s="1"/>
  <c r="I112" i="1"/>
  <c r="I96" i="1"/>
  <c r="I87" i="1"/>
  <c r="H37" i="1" l="1"/>
  <c r="I37" i="1" s="1"/>
  <c r="C13" i="1"/>
  <c r="G27" i="1"/>
  <c r="C22" i="1" l="1"/>
  <c r="G28" i="1"/>
  <c r="I241" i="1" l="1"/>
  <c r="I232" i="1"/>
  <c r="I222" i="1"/>
  <c r="H44" i="1" s="1"/>
  <c r="H45" i="1" l="1"/>
  <c r="H40" i="1" l="1"/>
  <c r="I47" i="1" s="1"/>
  <c r="I48" i="1" l="1"/>
  <c r="H49" i="1" s="1"/>
  <c r="G5" i="5"/>
  <c r="G9" i="5"/>
  <c r="H9" i="5" s="1"/>
  <c r="G7" i="5"/>
  <c r="H7" i="5" s="1"/>
  <c r="H5" i="5" l="1"/>
</calcChain>
</file>

<file path=xl/sharedStrings.xml><?xml version="1.0" encoding="utf-8"?>
<sst xmlns="http://schemas.openxmlformats.org/spreadsheetml/2006/main" count="206" uniqueCount="169">
  <si>
    <t>Service und Dienstleistung</t>
  </si>
  <si>
    <t xml:space="preserve">Inbebriebnahme </t>
  </si>
  <si>
    <t xml:space="preserve">- Anfahrt zum Kunden </t>
  </si>
  <si>
    <t>- Funktionskontrolle der Regelung und Einstellung sämtlicher Parameter</t>
  </si>
  <si>
    <t xml:space="preserve">- Inbetriebnahme der gesamten Anlage </t>
  </si>
  <si>
    <t>- die Berechnung erfolgt nach Stundenansatz von CHF 125.-</t>
  </si>
  <si>
    <t>Online Störungslösung</t>
  </si>
  <si>
    <t>- Kontrolle der Anlage mit Internetzugriff</t>
  </si>
  <si>
    <t>- Auslesen des Datenloggings (Messwertaufzeichnung)</t>
  </si>
  <si>
    <t xml:space="preserve">- Finden der Probleme mit Lösungsvorschlag </t>
  </si>
  <si>
    <t>- Zuordnen der zuständigen Fachfirmen</t>
  </si>
  <si>
    <t xml:space="preserve">Störungslösung beim Kunden </t>
  </si>
  <si>
    <t xml:space="preserve">- Finden und lösen der Probleme vor Ort </t>
  </si>
  <si>
    <t>Kosten:</t>
  </si>
  <si>
    <t>Zusammenstellung</t>
  </si>
  <si>
    <t>Zwischentotal</t>
  </si>
  <si>
    <t>Mehrwertsteuer</t>
  </si>
  <si>
    <t>Rabatt</t>
  </si>
  <si>
    <t>Gesamt, inkl. MwSt.</t>
  </si>
  <si>
    <t>Firma</t>
  </si>
  <si>
    <t>Person</t>
  </si>
  <si>
    <t>Strasse</t>
  </si>
  <si>
    <t>Ort</t>
  </si>
  <si>
    <t>Besteller:</t>
  </si>
  <si>
    <t>Lieferdatum</t>
  </si>
  <si>
    <t>Bestelldatum</t>
  </si>
  <si>
    <t xml:space="preserve">Lieferung an:  </t>
  </si>
  <si>
    <t>Kunde:</t>
  </si>
  <si>
    <t>Meier Energietechnik</t>
  </si>
  <si>
    <t>Frongartenstrasse 16</t>
  </si>
  <si>
    <t>9000 St.Gallen</t>
  </si>
  <si>
    <t>Stephan Meier</t>
  </si>
  <si>
    <t>- es wird nach effektivem Aufwand abgerechnet, obige Angabe als Annahme</t>
  </si>
  <si>
    <t>Der Auftraggeber:</t>
  </si>
  <si>
    <t>………………………………………………………</t>
  </si>
  <si>
    <t>(Unterschrift gilt als Auftragsbestätigung)</t>
  </si>
  <si>
    <t>weiteres</t>
  </si>
  <si>
    <t>Beschrieb</t>
  </si>
  <si>
    <t>Rabattsatz ab CHF 6000.- Bestellvolumen</t>
  </si>
  <si>
    <t>Rabattsatz ab CHF 20'000.- Bestellvolumen</t>
  </si>
  <si>
    <t>Rabattsatz ab CHF 12'000.- Bestellvolumen</t>
  </si>
  <si>
    <t>ohne Rabatt</t>
  </si>
  <si>
    <t>mit Rabatt</t>
  </si>
  <si>
    <t xml:space="preserve">* die Rabatte sind nur auf den Materialeinkauf anwendbar und werden </t>
  </si>
  <si>
    <t>in der Preisliste "Meier Energietechnik" direkt zum Abzug gebracht</t>
  </si>
  <si>
    <t>Total Grundmodule</t>
  </si>
  <si>
    <t>WLAN - Adapter</t>
  </si>
  <si>
    <t>- mit dem WLAN Adapter kann man die Verbindung mit einem Wireless Netzwerk herstellen</t>
  </si>
  <si>
    <t>- inkl. 0.5m LAN Kabel</t>
  </si>
  <si>
    <t>Raumtemperaturfühler mit Display</t>
  </si>
  <si>
    <t xml:space="preserve">Temperaturfühler </t>
  </si>
  <si>
    <t>Leistungssteller 3 x 3 kW</t>
  </si>
  <si>
    <t>Hilfsrelais</t>
  </si>
  <si>
    <t>- die Berechnung erfolgt zum Stundenansatz von CHF 125.-</t>
  </si>
  <si>
    <t xml:space="preserve">Stunden </t>
  </si>
  <si>
    <t>Stunden</t>
  </si>
  <si>
    <t>bis 65A</t>
  </si>
  <si>
    <t>Kleinverteiler - 1 Reihe, 18 TE</t>
  </si>
  <si>
    <t>Material Schaltschrank</t>
  </si>
  <si>
    <t>Planung, Installationssupport</t>
  </si>
  <si>
    <t>- Support bei der Installation durch den Kunden</t>
  </si>
  <si>
    <t>- Planung von Gesamtanlagen nach Kundenwunsch</t>
  </si>
  <si>
    <t>- Individuelle Programmierung von Reglern nach Kundenwunsch</t>
  </si>
  <si>
    <t>Vormontage, Schaltschrankbau</t>
  </si>
  <si>
    <t xml:space="preserve">- Vormontage der Regler in Schaltschränke/Kleinverteiler </t>
  </si>
  <si>
    <t>- Verkabelung von Reglern in Kleinverteilern</t>
  </si>
  <si>
    <t>- Lieferung von komplett verdrahteten Profischaltschränken nach Offerte</t>
  </si>
  <si>
    <t xml:space="preserve">- Kontrolle der Installationen </t>
  </si>
  <si>
    <t>- Instruktion des Kunden</t>
  </si>
  <si>
    <t xml:space="preserve">- nur für Anlagen mit Onlineportal möglich </t>
  </si>
  <si>
    <t>Leitungsschutzschalter</t>
  </si>
  <si>
    <t>- pro Regler eine 6A Absicherung. Für Steckdosenanschlüsse ist ein Fehlerstromschutzschalter (FI-LS) nötig</t>
  </si>
  <si>
    <t>LS 16A ~3</t>
  </si>
  <si>
    <t>LS 13A ~1</t>
  </si>
  <si>
    <t>LS 6A ~1</t>
  </si>
  <si>
    <t>FI-LS 6A ~1</t>
  </si>
  <si>
    <t>FI-LS 13A ~1</t>
  </si>
  <si>
    <t>FI-LS 16A ~3</t>
  </si>
  <si>
    <t>12V - 15W</t>
  </si>
  <si>
    <t>12V - 30W</t>
  </si>
  <si>
    <t>Mobilfunkrouter</t>
  </si>
  <si>
    <t>- Mobilfunkrouter zum Verbinden mit mobilem Internet. Mit Antenne für Mobilnetz</t>
  </si>
  <si>
    <t>- Zusätzlich steht ein WLAN mit Passwortschutz zur Verfügung</t>
  </si>
  <si>
    <t>- inkl. Einrichtung, SIM-Karte mit 1.2GB Datenvolumen auf 1 Jahr beschränkt und 0.5m LAN Kabel</t>
  </si>
  <si>
    <t>Relais mit zwei Wechselkontakten</t>
  </si>
  <si>
    <t>- für ergänzende Schaltaufgaben</t>
  </si>
  <si>
    <t>- Elektrozähler für die Hutschienenmontage in Schaltschränken mit 45mm Norm-Einbaublende</t>
  </si>
  <si>
    <t>Elektrische Strommessung, 400V, MID</t>
  </si>
  <si>
    <t>- Energiezähler 3-phasig Direktmessend bis max. 65A</t>
  </si>
  <si>
    <t>- MID Zertifizierter Zähler (für Abrechnungszwecke zulässig)</t>
  </si>
  <si>
    <t>Erweiterungsmodule</t>
  </si>
  <si>
    <t>Typ R</t>
  </si>
  <si>
    <t>Typ U</t>
  </si>
  <si>
    <t>- Inklusive Datenlogging aller wichtigen Kennwerte</t>
  </si>
  <si>
    <t>- das Onlineportal verfügt über einen kabelgebundenen LAN-Anschluss</t>
  </si>
  <si>
    <t>KFPT</t>
  </si>
  <si>
    <t>Raumtemperaturfühler Funk</t>
  </si>
  <si>
    <t>Fühler</t>
  </si>
  <si>
    <t>Aussentemperatur / Feuchtefühler</t>
  </si>
  <si>
    <t>AUSPT</t>
  </si>
  <si>
    <t>RFSDL</t>
  </si>
  <si>
    <t>KFPT + T</t>
  </si>
  <si>
    <t>- Messen und Darstellen der Raumtemperatur, Luftfeuchtigkeit und Luftdruck, mit Drehrad und Display</t>
  </si>
  <si>
    <t>- Messen der Raumtemperatur, mit Drehrad zurr Temperaturverstellung</t>
  </si>
  <si>
    <t>- Funktechnologie (Batterielebensdauer ca. 3 Jahre, Reichweite ca. 2 Betonmauern), Empfänger für max. 8 Fühler</t>
  </si>
  <si>
    <t>- RFSDL für Temperatur- und Feuchtemessung im Aussenbereich, DL-Bus</t>
  </si>
  <si>
    <t xml:space="preserve">Erweiterungsmodule </t>
  </si>
  <si>
    <t>Empfänger</t>
  </si>
  <si>
    <t>- für den Einbau einer Sicherung und einem Regler - Typ U sowie einem Onlineportal</t>
  </si>
  <si>
    <t xml:space="preserve">- für die Spannungsversorgung von zusätzlichen Geräten </t>
  </si>
  <si>
    <t>Pauschal</t>
  </si>
  <si>
    <t>Ferienhausregler</t>
  </si>
  <si>
    <t>- Geeignet für zwei separaten Wohnungen. Durch den Einsatz von weitereren Reglern beliebig erweiterbar</t>
  </si>
  <si>
    <t>- Ansteuern von zwei Heizkreismischern und zwei Pumpen, inklusive Vorlauftemperaturregelung</t>
  </si>
  <si>
    <t xml:space="preserve">  (Beispielsweise elektrische Wassererwärmer oder gesamte Stromversorgung der Wohnung (Kühlschrank, Licht, etc.)</t>
  </si>
  <si>
    <t>- Typ U für den Einbau in einen Schaltschrank oder Kleinverteiler, mit Display (Bedienung ohne Internetverbindung möglich)</t>
  </si>
  <si>
    <t>- Typ R für direkte Wandmontage, ohne Display (keine Bedienung ohne Onlineportal / Internetverbindung möglich)</t>
  </si>
  <si>
    <t xml:space="preserve">- Ein-Ausschalten von zwei Raumheizungen per Klick oder über Kalenderfunktion (4 Datumsfenster)  </t>
  </si>
  <si>
    <t>- Für die Abwesenheitsschaltung bei Ferienhäusern. Die Ferienhäuser können über Internet oder SMS aus der Ferne verwaltet werden</t>
  </si>
  <si>
    <t>- Regeln der Raumheizungen auf 3 Temperaturniveaus (TAG, NACHT, FROSTSCHUTZ) mittels Raumfühler</t>
  </si>
  <si>
    <t>- Ein-Ausschalten von zwei Elektrischen Verbrauchern pro Wohnung per Klick oder über Kalenderfunktion</t>
  </si>
  <si>
    <t xml:space="preserve">- Ein-Ausschalten von zwei Warmwassererwärmern per Klick oder über Kalenderfunktion, mit Frostschutzkontrolle </t>
  </si>
  <si>
    <t>Onlineportal</t>
  </si>
  <si>
    <t>- Internetverbindung ist zwingend notwendig (im Haus bereits vorhanden oder über Mobilfunkrouter)</t>
  </si>
  <si>
    <t>SMS Gateway</t>
  </si>
  <si>
    <t xml:space="preserve">- Aktivieren des Ferienhauses per SMS </t>
  </si>
  <si>
    <t>- beide Wohnungen können separat EIN-AUS geschaltet werden</t>
  </si>
  <si>
    <t>- Rückmeldung per SMS wenn die Wohnung erfolgreich eingeschaltet wurde</t>
  </si>
  <si>
    <t>- Inklusive Kabel zur Verbindung mit dem Regler (alles bereits am Regler angeschlossen)</t>
  </si>
  <si>
    <t>- Gateway ist vorkonfiguriert und betriebsbereit (es muss nichts eingestellt werden)</t>
  </si>
  <si>
    <t>- die nötigte SIM-Karte (Prepaid) muss vom Kunden organisiert und eingesteckt werden</t>
  </si>
  <si>
    <t>SMS Aktivierung oder Internetverbindung</t>
  </si>
  <si>
    <t>Raumfühler, Sensoren</t>
  </si>
  <si>
    <t>- Aufputzfühler, pro Wohnung ist ein Raumtemperaturfühler notwendig</t>
  </si>
  <si>
    <t xml:space="preserve">   Variante 1 - Heizung 1 / Warmwasser 1 / Kessel</t>
  </si>
  <si>
    <t>- die Ausgänge können vielfältig konfiguriert werden (jeweils Relais 1 / 2 / 3 )</t>
  </si>
  <si>
    <t xml:space="preserve">   Variante 2 - Heizung 1 / Warmwasser 1 / Wohnungsstrom 1</t>
  </si>
  <si>
    <t xml:space="preserve">   Variante 3 - Elektroboiler 1 mit 3 x 3 kW Schaltleistung</t>
  </si>
  <si>
    <t xml:space="preserve">   Variante 4 - Wohnungsstrom 1 mit 3 x 3kW Schaltleistung</t>
  </si>
  <si>
    <t>- es können bis 4 Leistungssteller pro Ferienhausregler verwendet werden (gleichzeitig)</t>
  </si>
  <si>
    <t xml:space="preserve">   Variante 5 - Heizung 2 / Warmwasser 2 / Kessel</t>
  </si>
  <si>
    <t xml:space="preserve">   Variante 6 - Heizung 2 / Warmwasser 2 / Wohnungsstrom 2</t>
  </si>
  <si>
    <t xml:space="preserve">   Variante 7 - Elektroboiler 2 mit 3 x 3 kW Schaltleistung</t>
  </si>
  <si>
    <t xml:space="preserve">   Variante 8 - Wohnungsstrom 2 mit 3 x 3kW Schaltleistung</t>
  </si>
  <si>
    <t>- die zwei Relais haben eine Schaltleistung von max. 3A / 230V</t>
  </si>
  <si>
    <t>- die Ausgänge 9 und 10 am Regler geben ein 10V Signal aus, dieses Signal kann nur für dem SMS Gateway direkt verwendet werden</t>
  </si>
  <si>
    <t>- Mit dem Hilfsrelais stehen für diese Ausgänge zwei potentialfreie Wechselkontakte zur Verfügung die frei belegt werden können</t>
  </si>
  <si>
    <t>Messungen</t>
  </si>
  <si>
    <t>- 6 Eingänge (2 x EIN-AUS Schalter für die Wohnungen, zwei Vorlauftemperaturfühler, zwei Warmwassertemperaturfühler)</t>
  </si>
  <si>
    <t>- 5 Ausgänge 230V (Heizung 1, Warmwasser 1, Wohnung 1, Heizkreismischer 1)</t>
  </si>
  <si>
    <t>- 1 Ausgang 230V oder potentialfrei für Kesselansteuerung (schaltet bei Anforderung von Heizung oder Warmwasser ein)</t>
  </si>
  <si>
    <t>- 4 Ausgänge 10VDC zur Verwendung mit Hilfsrelais oder SMS-Rückmeldung via Gateway</t>
  </si>
  <si>
    <t xml:space="preserve">- Anlagenbedienung über Handy möglich (oder Tablet / Computer) </t>
  </si>
  <si>
    <t>- zur Messung und Abrechnung der einzelnen Wohnungen</t>
  </si>
  <si>
    <t>- Datenübertragung mit M-Bus wird direkt auf den Ferienhausregler angeschlossen</t>
  </si>
  <si>
    <t>- für den Einbau einer Sicherung und einem Regler - Typ U sowie einem SMS-Gateway</t>
  </si>
  <si>
    <t>- für den Einbau einer Sicherung und einem Regler - Typ U sowie einem Onlineportal mit Mobilfunkrouter</t>
  </si>
  <si>
    <t>- Zur Absicherung der Hutschienenregler (TypU) oder weiterer Elektrokomponenten</t>
  </si>
  <si>
    <t xml:space="preserve">Netzteile 12VDC </t>
  </si>
  <si>
    <t>- AUSPT für Temperaturmessung im Innenbereich (alternative Variante zum Raumfühler), PT1000 Charakteristik</t>
  </si>
  <si>
    <t>- PT1000 Temperaturfühler mit 4m Kabel und 6mm Metallhülse</t>
  </si>
  <si>
    <t>- Typ + T mit Tauchhülse 1/2" in diversen Längen lieferbar (zum Einschrauben in Leitungen oder Speicher)</t>
  </si>
  <si>
    <t>Total Schaltschrank und Dienstleistung</t>
  </si>
  <si>
    <t>- Abrechnen des Strom- und Wärmeverbrauches pro Wohnung (beispielsweise bei Vermietung)</t>
  </si>
  <si>
    <t xml:space="preserve">  Darstellung des Verbrauches und der Kosten für jedes der vier Datumsfenster</t>
  </si>
  <si>
    <t xml:space="preserve">  Anschluss bis 2 M-Bus Zähler pro Wohnung (Strom, Wärme)</t>
  </si>
  <si>
    <t xml:space="preserve">- Fernzugriff für Verwaltung, Einstellungen, Kostenabrechnung und Support </t>
  </si>
  <si>
    <t>- zum schalten von Wohnungen, Elektroerhitzern (max. 9kW), Pumpen oder anderen elektrischen Verbrauchern</t>
  </si>
  <si>
    <t xml:space="preserve">   maximale Schaltleistung 3 x 3kW, max. 400V, Gesamtleistung max. 9kW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</si>
</sst>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Fr.&quot;\ #,##0"/>
    <numFmt numFmtId="165" formatCode="[$EUR]\ #,##0.00"/>
    <numFmt numFmtId="166" formatCode="[$CHF]\ #,##0.00"/>
    <numFmt numFmtId="167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Segoe UI"/>
      <family val="2"/>
    </font>
    <font>
      <b/>
      <sz val="16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10"/>
      <color theme="1"/>
      <name val="Segoe UI"/>
      <family val="2"/>
    </font>
    <font>
      <b/>
      <sz val="11"/>
      <color theme="0"/>
      <name val="Segoe UI"/>
      <family val="2"/>
    </font>
    <font>
      <sz val="10"/>
      <color theme="0"/>
      <name val="Segoe UI"/>
      <family val="2"/>
    </font>
    <font>
      <b/>
      <sz val="1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9">
    <xf numFmtId="0" fontId="0" fillId="0" borderId="0" xfId="0"/>
    <xf numFmtId="49" fontId="6" fillId="0" borderId="0" xfId="0" applyNumberFormat="1" applyFont="1" applyFill="1" applyAlignment="1" applyProtection="1">
      <alignment horizontal="left" vertical="center" indent="1"/>
    </xf>
    <xf numFmtId="0" fontId="4" fillId="0" borderId="0" xfId="0" applyFont="1" applyProtection="1"/>
    <xf numFmtId="49" fontId="2" fillId="0" borderId="0" xfId="0" applyNumberFormat="1" applyFont="1" applyAlignment="1" applyProtection="1">
      <alignment horizontal="left" vertical="center" indent="1"/>
    </xf>
    <xf numFmtId="49" fontId="3" fillId="0" borderId="0" xfId="0" applyNumberFormat="1" applyFont="1" applyProtection="1"/>
    <xf numFmtId="0" fontId="4" fillId="0" borderId="0" xfId="0" applyNumberFormat="1" applyFont="1" applyAlignment="1" applyProtection="1">
      <alignment horizontal="center"/>
    </xf>
    <xf numFmtId="0" fontId="4" fillId="0" borderId="0" xfId="0" applyNumberFormat="1" applyFont="1" applyAlignment="1" applyProtection="1">
      <alignment horizontal="right"/>
    </xf>
    <xf numFmtId="164" fontId="4" fillId="0" borderId="0" xfId="0" applyNumberFormat="1" applyFont="1" applyAlignment="1" applyProtection="1">
      <alignment horizontal="right"/>
    </xf>
    <xf numFmtId="49" fontId="2" fillId="0" borderId="0" xfId="0" applyNumberFormat="1" applyFont="1" applyAlignment="1" applyProtection="1">
      <alignment horizontal="left" indent="2"/>
    </xf>
    <xf numFmtId="49" fontId="6" fillId="2" borderId="0" xfId="0" applyNumberFormat="1" applyFont="1" applyFill="1" applyAlignment="1" applyProtection="1">
      <alignment horizontal="left" vertical="center" indent="1"/>
    </xf>
    <xf numFmtId="49" fontId="3" fillId="2" borderId="0" xfId="0" applyNumberFormat="1" applyFont="1" applyFill="1" applyAlignment="1" applyProtection="1">
      <alignment vertical="center"/>
    </xf>
    <xf numFmtId="166" fontId="6" fillId="2" borderId="0" xfId="0" applyNumberFormat="1" applyFont="1" applyFill="1" applyBorder="1" applyAlignment="1" applyProtection="1">
      <alignment horizontal="right" vertical="center"/>
    </xf>
    <xf numFmtId="49" fontId="6" fillId="0" borderId="0" xfId="0" applyNumberFormat="1" applyFont="1" applyAlignment="1" applyProtection="1">
      <alignment horizontal="left" vertical="center" indent="1"/>
    </xf>
    <xf numFmtId="49" fontId="3" fillId="0" borderId="0" xfId="0" applyNumberFormat="1" applyFont="1" applyAlignment="1" applyProtection="1">
      <alignment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right" vertical="center"/>
    </xf>
    <xf numFmtId="166" fontId="6" fillId="0" borderId="0" xfId="0" applyNumberFormat="1" applyFont="1" applyBorder="1" applyAlignment="1" applyProtection="1">
      <alignment horizontal="right" vertical="center"/>
    </xf>
    <xf numFmtId="166" fontId="6" fillId="3" borderId="0" xfId="0" applyNumberFormat="1" applyFont="1" applyFill="1" applyBorder="1" applyAlignment="1" applyProtection="1">
      <alignment horizontal="right" vertical="center"/>
    </xf>
    <xf numFmtId="49" fontId="6" fillId="0" borderId="0" xfId="0" applyNumberFormat="1" applyFont="1" applyFill="1" applyBorder="1" applyAlignment="1" applyProtection="1">
      <alignment horizontal="left" vertical="center" indent="1"/>
    </xf>
    <xf numFmtId="49" fontId="6" fillId="0" borderId="2" xfId="0" applyNumberFormat="1" applyFont="1" applyFill="1" applyBorder="1" applyAlignment="1" applyProtection="1">
      <alignment horizontal="left" vertical="center" indent="1"/>
    </xf>
    <xf numFmtId="166" fontId="6" fillId="0" borderId="3" xfId="0" applyNumberFormat="1" applyFont="1" applyBorder="1" applyAlignment="1" applyProtection="1">
      <alignment horizontal="right" vertical="center"/>
    </xf>
    <xf numFmtId="49" fontId="3" fillId="0" borderId="3" xfId="0" applyNumberFormat="1" applyFont="1" applyBorder="1" applyProtection="1"/>
    <xf numFmtId="49" fontId="8" fillId="0" borderId="0" xfId="0" applyNumberFormat="1" applyFont="1" applyFill="1" applyBorder="1" applyAlignment="1" applyProtection="1">
      <alignment horizontal="left" vertical="center" indent="1"/>
    </xf>
    <xf numFmtId="166" fontId="6" fillId="0" borderId="0" xfId="0" applyNumberFormat="1" applyFont="1" applyBorder="1" applyAlignment="1" applyProtection="1">
      <alignment horizontal="right"/>
    </xf>
    <xf numFmtId="164" fontId="4" fillId="0" borderId="0" xfId="0" applyNumberFormat="1" applyFont="1" applyBorder="1" applyAlignment="1" applyProtection="1">
      <alignment horizontal="right"/>
    </xf>
    <xf numFmtId="0" fontId="4" fillId="0" borderId="0" xfId="0" applyFont="1" applyBorder="1" applyProtection="1"/>
    <xf numFmtId="49" fontId="2" fillId="0" borderId="0" xfId="0" applyNumberFormat="1" applyFont="1" applyAlignment="1" applyProtection="1">
      <alignment horizontal="left" indent="1"/>
    </xf>
    <xf numFmtId="49" fontId="5" fillId="0" borderId="0" xfId="0" applyNumberFormat="1" applyFont="1" applyProtection="1"/>
    <xf numFmtId="49" fontId="5" fillId="0" borderId="0" xfId="0" applyNumberFormat="1" applyFont="1" applyBorder="1" applyProtection="1"/>
    <xf numFmtId="49" fontId="7" fillId="0" borderId="0" xfId="0" applyNumberFormat="1" applyFont="1" applyAlignment="1" applyProtection="1">
      <alignment horizontal="left" indent="1"/>
    </xf>
    <xf numFmtId="49" fontId="6" fillId="0" borderId="0" xfId="0" applyNumberFormat="1" applyFont="1" applyProtection="1"/>
    <xf numFmtId="49" fontId="6" fillId="0" borderId="0" xfId="0" applyNumberFormat="1" applyFont="1" applyBorder="1" applyProtection="1"/>
    <xf numFmtId="1" fontId="4" fillId="0" borderId="0" xfId="1" applyNumberFormat="1" applyFont="1" applyBorder="1" applyAlignment="1" applyProtection="1">
      <alignment horizontal="center"/>
    </xf>
    <xf numFmtId="166" fontId="4" fillId="0" borderId="0" xfId="0" applyNumberFormat="1" applyFont="1" applyBorder="1" applyAlignment="1" applyProtection="1">
      <alignment horizontal="right"/>
    </xf>
    <xf numFmtId="165" fontId="4" fillId="0" borderId="0" xfId="0" applyNumberFormat="1" applyFont="1" applyBorder="1" applyAlignment="1" applyProtection="1">
      <alignment horizontal="right"/>
    </xf>
    <xf numFmtId="49" fontId="6" fillId="0" borderId="0" xfId="0" applyNumberFormat="1" applyFont="1" applyAlignment="1" applyProtection="1">
      <alignment horizontal="left" indent="1"/>
    </xf>
    <xf numFmtId="49" fontId="4" fillId="0" borderId="0" xfId="0" applyNumberFormat="1" applyFont="1" applyAlignment="1" applyProtection="1">
      <alignment horizontal="left" indent="1"/>
    </xf>
    <xf numFmtId="49" fontId="4" fillId="0" borderId="0" xfId="0" applyNumberFormat="1" applyFont="1" applyProtection="1"/>
    <xf numFmtId="49" fontId="2" fillId="0" borderId="0" xfId="0" applyNumberFormat="1" applyFont="1" applyProtection="1"/>
    <xf numFmtId="1" fontId="6" fillId="0" borderId="1" xfId="1" applyNumberFormat="1" applyFont="1" applyFill="1" applyBorder="1" applyAlignment="1" applyProtection="1">
      <alignment horizontal="center"/>
      <protection locked="0"/>
    </xf>
    <xf numFmtId="49" fontId="6" fillId="0" borderId="0" xfId="0" applyNumberFormat="1" applyFont="1" applyFill="1" applyAlignment="1" applyProtection="1">
      <alignment horizontal="left" vertical="center" indent="1"/>
      <protection locked="0"/>
    </xf>
    <xf numFmtId="49" fontId="2" fillId="0" borderId="0" xfId="0" applyNumberFormat="1" applyFont="1" applyFill="1" applyAlignment="1" applyProtection="1">
      <alignment horizontal="left" vertical="center" indent="1"/>
    </xf>
    <xf numFmtId="49" fontId="6" fillId="0" borderId="0" xfId="0" applyNumberFormat="1" applyFont="1" applyBorder="1" applyAlignment="1" applyProtection="1">
      <alignment horizontal="right"/>
    </xf>
    <xf numFmtId="49" fontId="7" fillId="0" borderId="0" xfId="0" applyNumberFormat="1" applyFont="1" applyFill="1" applyAlignment="1" applyProtection="1">
      <alignment horizontal="left" vertical="center" indent="1"/>
    </xf>
    <xf numFmtId="0" fontId="6" fillId="0" borderId="0" xfId="0" applyNumberFormat="1" applyFont="1" applyFill="1" applyAlignment="1" applyProtection="1">
      <alignment horizontal="left" vertical="center" indent="1"/>
      <protection locked="0"/>
    </xf>
    <xf numFmtId="14" fontId="6" fillId="0" borderId="0" xfId="0" applyNumberFormat="1" applyFont="1" applyFill="1" applyAlignment="1" applyProtection="1">
      <alignment horizontal="left" vertical="center" indent="1"/>
    </xf>
    <xf numFmtId="49" fontId="6" fillId="0" borderId="0" xfId="0" applyNumberFormat="1" applyFont="1" applyFill="1" applyAlignment="1" applyProtection="1">
      <alignment horizontal="left" vertical="center" indent="1"/>
    </xf>
    <xf numFmtId="49" fontId="8" fillId="0" borderId="0" xfId="0" applyNumberFormat="1" applyFont="1" applyAlignment="1" applyProtection="1">
      <alignment horizontal="left" indent="1"/>
    </xf>
    <xf numFmtId="49" fontId="8" fillId="0" borderId="0" xfId="0" applyNumberFormat="1" applyFont="1" applyAlignment="1" applyProtection="1">
      <alignment horizontal="right"/>
    </xf>
    <xf numFmtId="167" fontId="10" fillId="6" borderId="1" xfId="1" applyNumberFormat="1" applyFont="1" applyFill="1" applyBorder="1" applyAlignment="1" applyProtection="1">
      <alignment horizontal="center"/>
    </xf>
    <xf numFmtId="167" fontId="6" fillId="0" borderId="3" xfId="1" applyNumberFormat="1" applyFont="1" applyFill="1" applyBorder="1" applyAlignment="1" applyProtection="1">
      <alignment horizontal="left" vertical="center" indent="1"/>
    </xf>
    <xf numFmtId="0" fontId="6" fillId="0" borderId="0" xfId="0" applyNumberFormat="1" applyFont="1" applyFill="1" applyAlignment="1" applyProtection="1">
      <alignment horizontal="left" vertical="center" indent="1"/>
    </xf>
    <xf numFmtId="49" fontId="6" fillId="7" borderId="0" xfId="0" applyNumberFormat="1" applyFont="1" applyFill="1" applyAlignment="1" applyProtection="1">
      <alignment horizontal="left" vertical="center" indent="1"/>
    </xf>
    <xf numFmtId="49" fontId="3" fillId="7" borderId="0" xfId="0" applyNumberFormat="1" applyFont="1" applyFill="1" applyAlignment="1" applyProtection="1">
      <alignment vertical="center"/>
    </xf>
    <xf numFmtId="166" fontId="6" fillId="7" borderId="0" xfId="0" applyNumberFormat="1" applyFont="1" applyFill="1" applyBorder="1" applyAlignment="1" applyProtection="1">
      <alignment horizontal="right" vertical="center"/>
    </xf>
    <xf numFmtId="49" fontId="6" fillId="8" borderId="3" xfId="0" applyNumberFormat="1" applyFont="1" applyFill="1" applyBorder="1" applyAlignment="1" applyProtection="1">
      <alignment horizontal="left" vertical="center" indent="1"/>
    </xf>
    <xf numFmtId="49" fontId="3" fillId="8" borderId="3" xfId="0" applyNumberFormat="1" applyFont="1" applyFill="1" applyBorder="1" applyAlignment="1" applyProtection="1">
      <alignment vertical="center"/>
    </xf>
    <xf numFmtId="166" fontId="6" fillId="8" borderId="3" xfId="0" applyNumberFormat="1" applyFont="1" applyFill="1" applyBorder="1" applyAlignment="1" applyProtection="1">
      <alignment horizontal="right" vertical="center"/>
    </xf>
    <xf numFmtId="49" fontId="3" fillId="0" borderId="0" xfId="0" applyNumberFormat="1" applyFont="1" applyFill="1" applyAlignment="1" applyProtection="1">
      <alignment vertical="center"/>
    </xf>
    <xf numFmtId="0" fontId="4" fillId="0" borderId="0" xfId="0" applyNumberFormat="1" applyFont="1" applyFill="1" applyAlignment="1" applyProtection="1">
      <alignment horizontal="center" vertical="center"/>
    </xf>
    <xf numFmtId="49" fontId="8" fillId="0" borderId="0" xfId="0" applyNumberFormat="1" applyFont="1" applyFill="1" applyAlignment="1" applyProtection="1">
      <alignment horizontal="left" vertical="center" indent="1"/>
    </xf>
    <xf numFmtId="49" fontId="6" fillId="9" borderId="0" xfId="0" applyNumberFormat="1" applyFont="1" applyFill="1" applyAlignment="1" applyProtection="1">
      <alignment horizontal="left" vertical="center" indent="1"/>
    </xf>
    <xf numFmtId="49" fontId="3" fillId="9" borderId="0" xfId="0" applyNumberFormat="1" applyFont="1" applyFill="1" applyAlignment="1" applyProtection="1">
      <alignment vertical="center"/>
    </xf>
    <xf numFmtId="166" fontId="6" fillId="9" borderId="0" xfId="0" applyNumberFormat="1" applyFont="1" applyFill="1" applyBorder="1" applyAlignment="1" applyProtection="1">
      <alignment horizontal="right" vertical="center"/>
    </xf>
    <xf numFmtId="49" fontId="3" fillId="3" borderId="0" xfId="0" applyNumberFormat="1" applyFont="1" applyFill="1" applyBorder="1" applyAlignment="1" applyProtection="1">
      <alignment vertical="center"/>
    </xf>
    <xf numFmtId="49" fontId="6" fillId="4" borderId="2" xfId="0" applyNumberFormat="1" applyFont="1" applyFill="1" applyBorder="1" applyAlignment="1" applyProtection="1">
      <alignment horizontal="left" vertical="center" indent="1"/>
    </xf>
    <xf numFmtId="49" fontId="3" fillId="4" borderId="3" xfId="0" applyNumberFormat="1" applyFont="1" applyFill="1" applyBorder="1" applyAlignment="1" applyProtection="1">
      <alignment vertical="center"/>
    </xf>
    <xf numFmtId="166" fontId="6" fillId="4" borderId="3" xfId="0" applyNumberFormat="1" applyFont="1" applyFill="1" applyBorder="1" applyAlignment="1" applyProtection="1">
      <alignment horizontal="right" vertical="center"/>
    </xf>
    <xf numFmtId="49" fontId="6" fillId="3" borderId="8" xfId="0" applyNumberFormat="1" applyFont="1" applyFill="1" applyBorder="1" applyAlignment="1" applyProtection="1">
      <alignment horizontal="left" vertical="center" indent="1"/>
    </xf>
    <xf numFmtId="49" fontId="6" fillId="0" borderId="0" xfId="0" applyNumberFormat="1" applyFont="1" applyBorder="1" applyAlignment="1" applyProtection="1">
      <alignment horizontal="right" indent="1"/>
    </xf>
    <xf numFmtId="166" fontId="8" fillId="0" borderId="0" xfId="0" applyNumberFormat="1" applyFont="1" applyBorder="1" applyAlignment="1" applyProtection="1">
      <alignment horizontal="right" vertical="center"/>
    </xf>
    <xf numFmtId="49" fontId="8" fillId="0" borderId="0" xfId="0" applyNumberFormat="1" applyFont="1" applyBorder="1" applyProtection="1"/>
    <xf numFmtId="49" fontId="6" fillId="3" borderId="0" xfId="0" applyNumberFormat="1" applyFont="1" applyFill="1" applyAlignment="1" applyProtection="1">
      <alignment horizontal="left" vertical="center" indent="1"/>
    </xf>
    <xf numFmtId="49" fontId="3" fillId="3" borderId="0" xfId="0" applyNumberFormat="1" applyFont="1" applyFill="1" applyAlignment="1" applyProtection="1">
      <alignment vertical="center"/>
    </xf>
    <xf numFmtId="49" fontId="6" fillId="3" borderId="0" xfId="0" applyNumberFormat="1" applyFont="1" applyFill="1" applyAlignment="1" applyProtection="1">
      <alignment horizontal="right" vertical="center" indent="1"/>
    </xf>
    <xf numFmtId="9" fontId="6" fillId="3" borderId="0" xfId="1" applyFont="1" applyFill="1" applyAlignment="1" applyProtection="1">
      <alignment horizontal="left" vertical="center"/>
      <protection locked="0"/>
    </xf>
    <xf numFmtId="9" fontId="6" fillId="2" borderId="0" xfId="1" applyFont="1" applyFill="1" applyAlignment="1" applyProtection="1">
      <alignment horizontal="left" vertical="center"/>
      <protection locked="0"/>
    </xf>
    <xf numFmtId="9" fontId="6" fillId="7" borderId="0" xfId="1" applyFont="1" applyFill="1" applyAlignment="1" applyProtection="1">
      <alignment horizontal="left" vertical="center"/>
      <protection locked="0"/>
    </xf>
    <xf numFmtId="9" fontId="6" fillId="8" borderId="3" xfId="1" applyFont="1" applyFill="1" applyBorder="1" applyAlignment="1" applyProtection="1">
      <alignment horizontal="left" vertical="center"/>
      <protection locked="0"/>
    </xf>
    <xf numFmtId="0" fontId="4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49" fontId="6" fillId="2" borderId="0" xfId="0" applyNumberFormat="1" applyFont="1" applyFill="1" applyAlignment="1" applyProtection="1">
      <alignment horizontal="right" vertical="center" indent="1"/>
    </xf>
    <xf numFmtId="49" fontId="6" fillId="7" borderId="0" xfId="0" applyNumberFormat="1" applyFont="1" applyFill="1" applyAlignment="1" applyProtection="1">
      <alignment horizontal="right" vertical="center" indent="1"/>
    </xf>
    <xf numFmtId="49" fontId="6" fillId="8" borderId="3" xfId="0" applyNumberFormat="1" applyFont="1" applyFill="1" applyBorder="1" applyAlignment="1" applyProtection="1">
      <alignment horizontal="right" vertical="center" indent="1"/>
    </xf>
    <xf numFmtId="49" fontId="6" fillId="0" borderId="0" xfId="0" applyNumberFormat="1" applyFont="1" applyFill="1" applyAlignment="1" applyProtection="1">
      <alignment horizontal="right" vertical="center" indent="1"/>
    </xf>
    <xf numFmtId="49" fontId="6" fillId="0" borderId="0" xfId="0" applyNumberFormat="1" applyFont="1" applyAlignment="1" applyProtection="1">
      <alignment horizontal="right" vertical="center" indent="1"/>
    </xf>
    <xf numFmtId="49" fontId="6" fillId="9" borderId="0" xfId="0" applyNumberFormat="1" applyFont="1" applyFill="1" applyAlignment="1" applyProtection="1">
      <alignment horizontal="right" vertical="center" indent="1"/>
    </xf>
    <xf numFmtId="49" fontId="6" fillId="3" borderId="0" xfId="0" applyNumberFormat="1" applyFont="1" applyFill="1" applyBorder="1" applyAlignment="1" applyProtection="1">
      <alignment horizontal="right" vertical="center" indent="1"/>
    </xf>
    <xf numFmtId="49" fontId="6" fillId="4" borderId="3" xfId="0" applyNumberFormat="1" applyFont="1" applyFill="1" applyBorder="1" applyAlignment="1" applyProtection="1">
      <alignment horizontal="right" vertical="center" indent="1"/>
    </xf>
    <xf numFmtId="166" fontId="6" fillId="3" borderId="0" xfId="1" applyNumberFormat="1" applyFont="1" applyFill="1" applyAlignment="1" applyProtection="1">
      <alignment vertical="center"/>
    </xf>
    <xf numFmtId="166" fontId="6" fillId="2" borderId="0" xfId="1" applyNumberFormat="1" applyFont="1" applyFill="1" applyAlignment="1" applyProtection="1">
      <alignment vertical="center"/>
    </xf>
    <xf numFmtId="166" fontId="6" fillId="7" borderId="0" xfId="1" applyNumberFormat="1" applyFont="1" applyFill="1" applyAlignment="1" applyProtection="1">
      <alignment vertical="center"/>
    </xf>
    <xf numFmtId="166" fontId="6" fillId="8" borderId="3" xfId="1" applyNumberFormat="1" applyFont="1" applyFill="1" applyBorder="1" applyAlignment="1" applyProtection="1">
      <alignment vertical="center"/>
    </xf>
    <xf numFmtId="166" fontId="6" fillId="9" borderId="0" xfId="1" applyNumberFormat="1" applyFont="1" applyFill="1" applyAlignment="1" applyProtection="1">
      <alignment horizontal="right" vertical="center"/>
    </xf>
    <xf numFmtId="166" fontId="6" fillId="3" borderId="0" xfId="1" applyNumberFormat="1" applyFont="1" applyFill="1" applyBorder="1" applyAlignment="1" applyProtection="1">
      <alignment horizontal="right" vertical="center"/>
    </xf>
    <xf numFmtId="166" fontId="6" fillId="4" borderId="3" xfId="1" applyNumberFormat="1" applyFont="1" applyFill="1" applyBorder="1" applyAlignment="1" applyProtection="1">
      <alignment horizontal="right" vertical="center"/>
    </xf>
    <xf numFmtId="166" fontId="6" fillId="0" borderId="0" xfId="1" applyNumberFormat="1" applyFont="1" applyFill="1" applyBorder="1" applyAlignment="1" applyProtection="1">
      <alignment horizontal="right" vertical="center"/>
      <protection locked="0"/>
    </xf>
    <xf numFmtId="167" fontId="6" fillId="0" borderId="3" xfId="1" applyNumberFormat="1" applyFont="1" applyFill="1" applyBorder="1" applyAlignment="1" applyProtection="1">
      <alignment horizontal="left" vertical="center"/>
    </xf>
    <xf numFmtId="9" fontId="6" fillId="9" borderId="0" xfId="1" applyFont="1" applyFill="1" applyAlignment="1" applyProtection="1">
      <alignment horizontal="left" vertical="center"/>
      <protection locked="0"/>
    </xf>
    <xf numFmtId="9" fontId="6" fillId="3" borderId="0" xfId="1" applyFont="1" applyFill="1" applyBorder="1" applyAlignment="1" applyProtection="1">
      <alignment horizontal="left" vertical="center"/>
      <protection locked="0"/>
    </xf>
    <xf numFmtId="9" fontId="6" fillId="4" borderId="3" xfId="1" applyFont="1" applyFill="1" applyBorder="1" applyAlignment="1" applyProtection="1">
      <alignment horizontal="left" vertical="center"/>
      <protection locked="0"/>
    </xf>
    <xf numFmtId="1" fontId="6" fillId="0" borderId="0" xfId="1" applyNumberFormat="1" applyFont="1" applyFill="1" applyBorder="1" applyAlignment="1" applyProtection="1">
      <alignment horizontal="center"/>
      <protection locked="0"/>
    </xf>
    <xf numFmtId="166" fontId="8" fillId="0" borderId="7" xfId="0" applyNumberFormat="1" applyFont="1" applyFill="1" applyBorder="1" applyAlignment="1" applyProtection="1">
      <alignment horizontal="right" vertical="center"/>
    </xf>
    <xf numFmtId="166" fontId="8" fillId="0" borderId="0" xfId="0" applyNumberFormat="1" applyFont="1" applyFill="1" applyBorder="1" applyAlignment="1" applyProtection="1">
      <alignment horizontal="right" vertical="center"/>
    </xf>
    <xf numFmtId="0" fontId="6" fillId="0" borderId="0" xfId="0" applyNumberFormat="1" applyFont="1" applyFill="1" applyAlignment="1" applyProtection="1">
      <alignment horizontal="left" vertical="center" indent="1"/>
      <protection locked="0"/>
    </xf>
    <xf numFmtId="14" fontId="6" fillId="0" borderId="0" xfId="0" applyNumberFormat="1" applyFont="1" applyFill="1" applyAlignment="1" applyProtection="1">
      <alignment horizontal="left" vertical="center" indent="1"/>
      <protection locked="0"/>
    </xf>
    <xf numFmtId="14" fontId="6" fillId="0" borderId="0" xfId="0" applyNumberFormat="1" applyFont="1" applyFill="1" applyAlignment="1" applyProtection="1">
      <alignment horizontal="left" vertical="center" indent="1"/>
    </xf>
    <xf numFmtId="49" fontId="6" fillId="0" borderId="0" xfId="0" applyNumberFormat="1" applyFont="1" applyFill="1" applyAlignment="1" applyProtection="1">
      <alignment horizontal="left" vertical="center" indent="1"/>
    </xf>
    <xf numFmtId="49" fontId="2" fillId="4" borderId="4" xfId="0" applyNumberFormat="1" applyFont="1" applyFill="1" applyBorder="1" applyAlignment="1" applyProtection="1">
      <alignment horizontal="center" vertical="center" textRotation="90"/>
    </xf>
    <xf numFmtId="49" fontId="2" fillId="4" borderId="5" xfId="0" applyNumberFormat="1" applyFont="1" applyFill="1" applyBorder="1" applyAlignment="1" applyProtection="1">
      <alignment horizontal="center" vertical="center" textRotation="90"/>
    </xf>
    <xf numFmtId="49" fontId="2" fillId="4" borderId="6" xfId="0" applyNumberFormat="1" applyFont="1" applyFill="1" applyBorder="1" applyAlignment="1" applyProtection="1">
      <alignment horizontal="center" vertical="center" textRotation="90"/>
    </xf>
    <xf numFmtId="166" fontId="6" fillId="0" borderId="9" xfId="0" applyNumberFormat="1" applyFont="1" applyBorder="1" applyAlignment="1" applyProtection="1">
      <alignment horizontal="right"/>
      <protection locked="0"/>
    </xf>
    <xf numFmtId="166" fontId="6" fillId="0" borderId="10" xfId="0" applyNumberFormat="1" applyFont="1" applyBorder="1" applyAlignment="1" applyProtection="1">
      <alignment horizontal="right"/>
      <protection locked="0"/>
    </xf>
    <xf numFmtId="49" fontId="2" fillId="8" borderId="4" xfId="0" applyNumberFormat="1" applyFont="1" applyFill="1" applyBorder="1" applyAlignment="1" applyProtection="1">
      <alignment horizontal="center" vertical="center" textRotation="90"/>
    </xf>
    <xf numFmtId="49" fontId="2" fillId="8" borderId="5" xfId="0" applyNumberFormat="1" applyFont="1" applyFill="1" applyBorder="1" applyAlignment="1" applyProtection="1">
      <alignment horizontal="center" vertical="center" textRotation="90"/>
    </xf>
    <xf numFmtId="49" fontId="2" fillId="8" borderId="6" xfId="0" applyNumberFormat="1" applyFont="1" applyFill="1" applyBorder="1" applyAlignment="1" applyProtection="1">
      <alignment horizontal="center" vertical="center" textRotation="90"/>
    </xf>
    <xf numFmtId="49" fontId="11" fillId="3" borderId="4" xfId="0" applyNumberFormat="1" applyFont="1" applyFill="1" applyBorder="1" applyAlignment="1" applyProtection="1">
      <alignment horizontal="center" vertical="center" textRotation="90"/>
    </xf>
    <xf numFmtId="49" fontId="11" fillId="3" borderId="5" xfId="0" applyNumberFormat="1" applyFont="1" applyFill="1" applyBorder="1" applyAlignment="1" applyProtection="1">
      <alignment horizontal="center" vertical="center" textRotation="90"/>
    </xf>
    <xf numFmtId="49" fontId="11" fillId="3" borderId="6" xfId="0" applyNumberFormat="1" applyFont="1" applyFill="1" applyBorder="1" applyAlignment="1" applyProtection="1">
      <alignment horizontal="center" vertical="center" textRotation="90"/>
    </xf>
    <xf numFmtId="49" fontId="2" fillId="2" borderId="4" xfId="0" applyNumberFormat="1" applyFont="1" applyFill="1" applyBorder="1" applyAlignment="1" applyProtection="1">
      <alignment horizontal="center" vertical="center" textRotation="90"/>
    </xf>
    <xf numFmtId="49" fontId="2" fillId="2" borderId="5" xfId="0" applyNumberFormat="1" applyFont="1" applyFill="1" applyBorder="1" applyAlignment="1" applyProtection="1">
      <alignment horizontal="center" vertical="center" textRotation="90"/>
    </xf>
    <xf numFmtId="49" fontId="2" fillId="2" borderId="6" xfId="0" applyNumberFormat="1" applyFont="1" applyFill="1" applyBorder="1" applyAlignment="1" applyProtection="1">
      <alignment horizontal="center" vertical="center" textRotation="90"/>
    </xf>
    <xf numFmtId="49" fontId="2" fillId="7" borderId="4" xfId="0" applyNumberFormat="1" applyFont="1" applyFill="1" applyBorder="1" applyAlignment="1" applyProtection="1">
      <alignment horizontal="center" vertical="center" textRotation="90"/>
    </xf>
    <xf numFmtId="49" fontId="2" fillId="7" borderId="5" xfId="0" applyNumberFormat="1" applyFont="1" applyFill="1" applyBorder="1" applyAlignment="1" applyProtection="1">
      <alignment horizontal="center" vertical="center" textRotation="90"/>
    </xf>
    <xf numFmtId="49" fontId="2" fillId="7" borderId="6" xfId="0" applyNumberFormat="1" applyFont="1" applyFill="1" applyBorder="1" applyAlignment="1" applyProtection="1">
      <alignment horizontal="center" vertical="center" textRotation="90"/>
    </xf>
    <xf numFmtId="49" fontId="2" fillId="5" borderId="4" xfId="0" applyNumberFormat="1" applyFont="1" applyFill="1" applyBorder="1" applyAlignment="1" applyProtection="1">
      <alignment horizontal="center" vertical="center" textRotation="90"/>
    </xf>
    <xf numFmtId="49" fontId="2" fillId="5" borderId="5" xfId="0" applyNumberFormat="1" applyFont="1" applyFill="1" applyBorder="1" applyAlignment="1" applyProtection="1">
      <alignment horizontal="center" vertical="center" textRotation="90"/>
    </xf>
    <xf numFmtId="49" fontId="2" fillId="5" borderId="6" xfId="0" applyNumberFormat="1" applyFont="1" applyFill="1" applyBorder="1" applyAlignment="1" applyProtection="1">
      <alignment horizontal="center" vertical="center" textRotation="90"/>
    </xf>
    <xf numFmtId="49" fontId="2" fillId="9" borderId="4" xfId="0" applyNumberFormat="1" applyFont="1" applyFill="1" applyBorder="1" applyAlignment="1" applyProtection="1">
      <alignment horizontal="center" vertical="center" textRotation="90"/>
    </xf>
    <xf numFmtId="49" fontId="2" fillId="9" borderId="5" xfId="0" applyNumberFormat="1" applyFont="1" applyFill="1" applyBorder="1" applyAlignment="1" applyProtection="1">
      <alignment horizontal="center" vertical="center" textRotation="90"/>
    </xf>
    <xf numFmtId="49" fontId="2" fillId="9" borderId="6" xfId="0" applyNumberFormat="1" applyFont="1" applyFill="1" applyBorder="1" applyAlignment="1" applyProtection="1">
      <alignment horizontal="center" vertical="center" textRotation="90"/>
    </xf>
    <xf numFmtId="49" fontId="2" fillId="3" borderId="4" xfId="0" applyNumberFormat="1" applyFont="1" applyFill="1" applyBorder="1" applyAlignment="1" applyProtection="1">
      <alignment horizontal="center" vertical="center" textRotation="90"/>
    </xf>
    <xf numFmtId="49" fontId="2" fillId="3" borderId="5" xfId="0" applyNumberFormat="1" applyFont="1" applyFill="1" applyBorder="1" applyAlignment="1" applyProtection="1">
      <alignment horizontal="center" vertical="center" textRotation="90"/>
    </xf>
    <xf numFmtId="49" fontId="2" fillId="3" borderId="6" xfId="0" applyNumberFormat="1" applyFont="1" applyFill="1" applyBorder="1" applyAlignment="1" applyProtection="1">
      <alignment horizontal="center" vertical="center" textRotation="90"/>
    </xf>
    <xf numFmtId="14" fontId="2" fillId="0" borderId="0" xfId="0" applyNumberFormat="1" applyFont="1" applyFill="1" applyAlignment="1" applyProtection="1">
      <alignment horizontal="left" vertical="center" indent="1"/>
    </xf>
    <xf numFmtId="166" fontId="8" fillId="0" borderId="7" xfId="0" applyNumberFormat="1" applyFont="1" applyBorder="1" applyAlignment="1" applyProtection="1">
      <alignment horizontal="right" vertical="center"/>
    </xf>
    <xf numFmtId="49" fontId="9" fillId="6" borderId="4" xfId="0" applyNumberFormat="1" applyFont="1" applyFill="1" applyBorder="1" applyAlignment="1" applyProtection="1">
      <alignment horizontal="center" vertical="center" textRotation="90"/>
    </xf>
    <xf numFmtId="49" fontId="9" fillId="6" borderId="5" xfId="0" applyNumberFormat="1" applyFont="1" applyFill="1" applyBorder="1" applyAlignment="1" applyProtection="1">
      <alignment horizontal="center" vertical="center" textRotation="90"/>
    </xf>
    <xf numFmtId="49" fontId="9" fillId="6" borderId="6" xfId="0" applyNumberFormat="1" applyFont="1" applyFill="1" applyBorder="1" applyAlignment="1" applyProtection="1">
      <alignment horizontal="center" vertical="center" textRotation="90"/>
    </xf>
  </cellXfs>
  <cellStyles count="2">
    <cellStyle name="Prozent" xfId="1" builtinId="5"/>
    <cellStyle name="Standard" xfId="0" builtinId="0"/>
  </cellStyles>
  <dxfs count="37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6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88</xdr:row>
      <xdr:rowOff>0</xdr:rowOff>
    </xdr:from>
    <xdr:to>
      <xdr:col>2</xdr:col>
      <xdr:colOff>69478</xdr:colOff>
      <xdr:row>88</xdr:row>
      <xdr:rowOff>720000</xdr:rowOff>
    </xdr:to>
    <xdr:pic>
      <xdr:nvPicPr>
        <xdr:cNvPr id="23" name="Grafik 22" descr="https://www.ta.co.at/fileadmin/_processed_/6/d/csm_CMI_Front_LED_9cfe6d4ae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1425475"/>
          <a:ext cx="76480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97</xdr:row>
      <xdr:rowOff>0</xdr:rowOff>
    </xdr:from>
    <xdr:to>
      <xdr:col>1</xdr:col>
      <xdr:colOff>612875</xdr:colOff>
      <xdr:row>97</xdr:row>
      <xdr:rowOff>720000</xdr:rowOff>
    </xdr:to>
    <xdr:pic>
      <xdr:nvPicPr>
        <xdr:cNvPr id="25" name="Grafik 24" descr="https://static.digitecgalaxus.ch/Files/2/7/0/3/6/3/2/0/876034-n0.jpg?fit=inside|708:28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3625750"/>
          <a:ext cx="47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113</xdr:row>
      <xdr:rowOff>0</xdr:rowOff>
    </xdr:from>
    <xdr:to>
      <xdr:col>2</xdr:col>
      <xdr:colOff>865</xdr:colOff>
      <xdr:row>113</xdr:row>
      <xdr:rowOff>720000</xdr:rowOff>
    </xdr:to>
    <xdr:pic>
      <xdr:nvPicPr>
        <xdr:cNvPr id="27" name="Grafik 26" descr="https://www.ta.co.at/fileadmin/_processed_/c/0/csm_RAS-plus-DL_84ba9edec5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9178825"/>
          <a:ext cx="69453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128</xdr:row>
      <xdr:rowOff>0</xdr:rowOff>
    </xdr:from>
    <xdr:to>
      <xdr:col>2</xdr:col>
      <xdr:colOff>204675</xdr:colOff>
      <xdr:row>128</xdr:row>
      <xdr:rowOff>720000</xdr:rowOff>
    </xdr:to>
    <xdr:pic>
      <xdr:nvPicPr>
        <xdr:cNvPr id="30" name="Grafik 29" descr="https://www.ta.co.at/fileadmin/_processed_/9/f/csm_RFS-DL_55015f3208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1379100"/>
          <a:ext cx="90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136921</xdr:colOff>
      <xdr:row>142</xdr:row>
      <xdr:rowOff>0</xdr:rowOff>
    </xdr:from>
    <xdr:to>
      <xdr:col>2</xdr:col>
      <xdr:colOff>186183</xdr:colOff>
      <xdr:row>142</xdr:row>
      <xdr:rowOff>540000</xdr:rowOff>
    </xdr:to>
    <xdr:pic>
      <xdr:nvPicPr>
        <xdr:cNvPr id="59" name="Grafik 58" descr="https://www.ta.co.at/fileadmin/_processed_/7/2/csm_Hirel22_e4e92e094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104798813"/>
          <a:ext cx="888652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177</xdr:row>
      <xdr:rowOff>0</xdr:rowOff>
    </xdr:from>
    <xdr:to>
      <xdr:col>2</xdr:col>
      <xdr:colOff>68601</xdr:colOff>
      <xdr:row>177</xdr:row>
      <xdr:rowOff>720000</xdr:rowOff>
    </xdr:to>
    <xdr:pic>
      <xdr:nvPicPr>
        <xdr:cNvPr id="45" name="Grafik 44" descr="https://www.ottofischer.ch/thumbor/wFMzaS_PZToCSzAl_ngMgPl_Qxo=/trim/fit-in/400x400/filters:no_upscale():cachevalid(2015-05-28T08:29:24)/eldas/media/001/187/748/DEV_WEB_1565_VE118A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8775500"/>
          <a:ext cx="76392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196</xdr:row>
      <xdr:rowOff>0</xdr:rowOff>
    </xdr:from>
    <xdr:to>
      <xdr:col>1</xdr:col>
      <xdr:colOff>636075</xdr:colOff>
      <xdr:row>196</xdr:row>
      <xdr:rowOff>712544</xdr:rowOff>
    </xdr:to>
    <xdr:pic>
      <xdr:nvPicPr>
        <xdr:cNvPr id="69" name="Grafik 68" descr="https://www.ottofischer.ch/thumbor/uJplhbthHGtD7KyLAm5X3aOazj0=/trim/fit-in/400x400/filters:no_upscale():cachevalid(2013-10-14T16:03:49)/eldas/media/001/861/DEV_WEB_0800_40580400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37750550"/>
          <a:ext cx="4932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105</xdr:row>
      <xdr:rowOff>0</xdr:rowOff>
    </xdr:from>
    <xdr:to>
      <xdr:col>2</xdr:col>
      <xdr:colOff>104997</xdr:colOff>
      <xdr:row>105</xdr:row>
      <xdr:rowOff>720000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6273700"/>
          <a:ext cx="876522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202</xdr:row>
      <xdr:rowOff>0</xdr:rowOff>
    </xdr:from>
    <xdr:to>
      <xdr:col>2</xdr:col>
      <xdr:colOff>15150</xdr:colOff>
      <xdr:row>202</xdr:row>
      <xdr:rowOff>720000</xdr:rowOff>
    </xdr:to>
    <xdr:pic>
      <xdr:nvPicPr>
        <xdr:cNvPr id="77" name="Grafik 76" descr="https://cdn2.schaecke.at/medias/sys_Austria/images/images/h2a/h0a/9097535619102/PRODUCT-Finder-58P48-jpg-300Wx300H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400175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119060</xdr:colOff>
      <xdr:row>150</xdr:row>
      <xdr:rowOff>0</xdr:rowOff>
    </xdr:from>
    <xdr:ext cx="834950" cy="720000"/>
    <xdr:pic>
      <xdr:nvPicPr>
        <xdr:cNvPr id="99" name="Grafik 98" descr="https://www.ta.co.at/fileadmin/_processed_/8/8/csm_LST3x13_7884dda793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99" y="122922196"/>
          <a:ext cx="83495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171450</xdr:colOff>
      <xdr:row>167</xdr:row>
      <xdr:rowOff>0</xdr:rowOff>
    </xdr:from>
    <xdr:ext cx="577500" cy="720000"/>
    <xdr:pic>
      <xdr:nvPicPr>
        <xdr:cNvPr id="104" name="Grafik 103" descr="https://static.digitecgalaxus.ch/Files/2/2/2/8/0/6/9/6/null-H-002.xxl3.jpgexportGa4PCo68TlLe9g?fit=inside|708:28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89" y="111467348"/>
          <a:ext cx="5775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157377</xdr:colOff>
      <xdr:row>120</xdr:row>
      <xdr:rowOff>0</xdr:rowOff>
    </xdr:from>
    <xdr:to>
      <xdr:col>2</xdr:col>
      <xdr:colOff>14641</xdr:colOff>
      <xdr:row>120</xdr:row>
      <xdr:rowOff>720000</xdr:rowOff>
    </xdr:to>
    <xdr:pic>
      <xdr:nvPicPr>
        <xdr:cNvPr id="124" name="Grafik 123" descr="https://www.ta.co.at/fileadmin/_processed_/3/e/csm_RAS-F_14889e87cf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16" y="70319348"/>
          <a:ext cx="69380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762000</xdr:colOff>
      <xdr:row>184</xdr:row>
      <xdr:rowOff>47625</xdr:rowOff>
    </xdr:from>
    <xdr:ext cx="473400" cy="720002"/>
    <xdr:pic>
      <xdr:nvPicPr>
        <xdr:cNvPr id="90" name="Grafik 89" descr="https://www.ottofischer.ch/thumbor/Mo2Wmub98cipU3W2VI6-TXZTXkk=/trim/fit-in/400x400/filters:no_upscale():cachevalid(2015-05-21T13:56:52)/eldas/media/001/184/994/DEV_WEB_1565_ADA956C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79333725"/>
          <a:ext cx="473400" cy="72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152400</xdr:colOff>
      <xdr:row>184</xdr:row>
      <xdr:rowOff>47625</xdr:rowOff>
    </xdr:from>
    <xdr:ext cx="322200" cy="720002"/>
    <xdr:pic>
      <xdr:nvPicPr>
        <xdr:cNvPr id="100" name="Grafik 99" descr="https://www.ottofischer.ch/thumbor/yUXCEq9LgSPPtPhnW4VbXg_lCSY=/trim/fit-in/400x400/filters:no_upscale():cachevalid(2015-05-27T10:16:20)/eldas/media/001/186/875/DEV_WEB_1565_MKN513A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9333725"/>
          <a:ext cx="322200" cy="72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152398</xdr:colOff>
      <xdr:row>54</xdr:row>
      <xdr:rowOff>114300</xdr:rowOff>
    </xdr:from>
    <xdr:ext cx="873371" cy="648000"/>
    <xdr:pic>
      <xdr:nvPicPr>
        <xdr:cNvPr id="57" name="Grafik 56" descr="https://www.ta.co.at/fileadmin/_processed_/b/3/csm_RSM610_87bd75056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137" y="29766039"/>
          <a:ext cx="873371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496961</xdr:colOff>
      <xdr:row>54</xdr:row>
      <xdr:rowOff>99430</xdr:rowOff>
    </xdr:from>
    <xdr:ext cx="899283" cy="684000"/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48244" y="29751169"/>
          <a:ext cx="899283" cy="684000"/>
        </a:xfrm>
        <a:prstGeom prst="rect">
          <a:avLst/>
        </a:prstGeom>
      </xdr:spPr>
    </xdr:pic>
    <xdr:clientData/>
  </xdr:oneCellAnchor>
  <xdr:twoCellAnchor editAs="oneCell">
    <xdr:from>
      <xdr:col>1</xdr:col>
      <xdr:colOff>24849</xdr:colOff>
      <xdr:row>77</xdr:row>
      <xdr:rowOff>0</xdr:rowOff>
    </xdr:from>
    <xdr:to>
      <xdr:col>2</xdr:col>
      <xdr:colOff>148305</xdr:colOff>
      <xdr:row>77</xdr:row>
      <xdr:rowOff>720000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8" y="14287500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149094</xdr:colOff>
      <xdr:row>135</xdr:row>
      <xdr:rowOff>0</xdr:rowOff>
    </xdr:from>
    <xdr:to>
      <xdr:col>1</xdr:col>
      <xdr:colOff>706991</xdr:colOff>
      <xdr:row>135</xdr:row>
      <xdr:rowOff>575999</xdr:rowOff>
    </xdr:to>
    <xdr:pic>
      <xdr:nvPicPr>
        <xdr:cNvPr id="66" name="Grafik 65" descr="https://www.ta.co.at/fileadmin/_processed_/4/c/csm_KFPT1000_d5720adfaa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33" y="31076348"/>
          <a:ext cx="557897" cy="57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248"/>
  <sheetViews>
    <sheetView showGridLines="0" tabSelected="1" showRuler="0" view="pageBreakPreview" zoomScale="115" zoomScaleNormal="100" zoomScaleSheetLayoutView="115" workbookViewId="0">
      <selection activeCell="C27" sqref="C27:E27"/>
    </sheetView>
  </sheetViews>
  <sheetFormatPr baseColWidth="10" defaultRowHeight="16.5" customHeight="1" x14ac:dyDescent="0.3"/>
  <cols>
    <col min="1" max="1" width="4.7109375" style="38" customWidth="1"/>
    <col min="2" max="2" width="12.5703125" style="36" customWidth="1"/>
    <col min="3" max="3" width="10.42578125" style="37" customWidth="1"/>
    <col min="4" max="6" width="11.42578125" style="37" customWidth="1"/>
    <col min="7" max="7" width="5.7109375" style="5" customWidth="1"/>
    <col min="8" max="8" width="13.5703125" style="6" customWidth="1"/>
    <col min="9" max="9" width="13.5703125" style="7" customWidth="1"/>
    <col min="10" max="18" width="10.7109375" style="2" customWidth="1"/>
    <col min="19" max="16384" width="11.42578125" style="2"/>
  </cols>
  <sheetData>
    <row r="1" spans="1:9" ht="16.5" customHeight="1" x14ac:dyDescent="0.3">
      <c r="A1" s="125" t="s">
        <v>14</v>
      </c>
      <c r="B1" s="1"/>
      <c r="C1" s="1"/>
      <c r="D1" s="1"/>
      <c r="E1" s="1"/>
      <c r="F1" s="1"/>
      <c r="G1" s="1"/>
      <c r="H1" s="1"/>
      <c r="I1" s="1"/>
    </row>
    <row r="2" spans="1:9" ht="16.5" customHeight="1" x14ac:dyDescent="0.3">
      <c r="A2" s="126"/>
      <c r="B2" s="1"/>
      <c r="C2" s="1"/>
      <c r="D2" s="1"/>
      <c r="E2" s="1"/>
      <c r="F2" s="1"/>
      <c r="G2" s="1"/>
      <c r="H2" s="1"/>
      <c r="I2" s="1"/>
    </row>
    <row r="3" spans="1:9" ht="16.5" customHeight="1" x14ac:dyDescent="0.3">
      <c r="A3" s="126"/>
      <c r="B3" s="1"/>
      <c r="C3" s="1"/>
      <c r="D3" s="1"/>
      <c r="E3" s="1"/>
      <c r="F3" s="1"/>
      <c r="G3" s="1"/>
      <c r="H3" s="1"/>
      <c r="I3" s="1"/>
    </row>
    <row r="4" spans="1:9" ht="16.5" customHeight="1" x14ac:dyDescent="0.3">
      <c r="A4" s="126"/>
      <c r="B4" s="1"/>
      <c r="C4" s="1"/>
      <c r="D4" s="1"/>
      <c r="E4" s="1"/>
      <c r="F4" s="1"/>
      <c r="G4" s="1"/>
      <c r="H4" s="1"/>
      <c r="I4" s="1"/>
    </row>
    <row r="5" spans="1:9" ht="15" customHeight="1" x14ac:dyDescent="0.3">
      <c r="A5" s="126"/>
      <c r="B5" s="1"/>
      <c r="C5" s="1"/>
      <c r="D5" s="1"/>
      <c r="E5" s="1"/>
      <c r="F5" s="1"/>
      <c r="G5" s="1"/>
      <c r="H5" s="1"/>
      <c r="I5" s="1"/>
    </row>
    <row r="6" spans="1:9" ht="15" customHeight="1" x14ac:dyDescent="0.3">
      <c r="A6" s="126"/>
      <c r="B6" s="1"/>
      <c r="C6" s="1"/>
      <c r="D6" s="1"/>
      <c r="E6" s="1"/>
      <c r="F6" s="1"/>
      <c r="G6" s="1"/>
      <c r="H6" s="1"/>
      <c r="I6" s="1"/>
    </row>
    <row r="7" spans="1:9" ht="15" customHeight="1" x14ac:dyDescent="0.3">
      <c r="A7" s="126"/>
      <c r="B7" s="3" t="s">
        <v>23</v>
      </c>
      <c r="C7" s="1"/>
      <c r="D7" s="1"/>
      <c r="E7" s="1"/>
      <c r="F7" s="1"/>
      <c r="G7" s="41"/>
      <c r="H7" s="1"/>
      <c r="I7" s="1"/>
    </row>
    <row r="8" spans="1:9" ht="15" customHeight="1" x14ac:dyDescent="0.3">
      <c r="A8" s="126"/>
      <c r="B8" s="1" t="s">
        <v>19</v>
      </c>
      <c r="C8" s="104" t="s">
        <v>19</v>
      </c>
      <c r="D8" s="104"/>
      <c r="E8" s="104"/>
      <c r="F8" s="51"/>
      <c r="G8" s="104" t="s">
        <v>28</v>
      </c>
      <c r="H8" s="104"/>
      <c r="I8" s="104"/>
    </row>
    <row r="9" spans="1:9" ht="15" customHeight="1" x14ac:dyDescent="0.3">
      <c r="A9" s="126"/>
      <c r="B9" s="1" t="s">
        <v>20</v>
      </c>
      <c r="C9" s="104" t="s">
        <v>20</v>
      </c>
      <c r="D9" s="104"/>
      <c r="E9" s="104"/>
      <c r="F9" s="51"/>
      <c r="G9" s="104" t="s">
        <v>31</v>
      </c>
      <c r="H9" s="104"/>
      <c r="I9" s="104"/>
    </row>
    <row r="10" spans="1:9" ht="15" customHeight="1" x14ac:dyDescent="0.3">
      <c r="A10" s="126"/>
      <c r="B10" s="1" t="s">
        <v>21</v>
      </c>
      <c r="C10" s="104" t="s">
        <v>21</v>
      </c>
      <c r="D10" s="104"/>
      <c r="E10" s="104"/>
      <c r="F10" s="51"/>
      <c r="G10" s="104" t="s">
        <v>29</v>
      </c>
      <c r="H10" s="104"/>
      <c r="I10" s="104"/>
    </row>
    <row r="11" spans="1:9" ht="15" customHeight="1" x14ac:dyDescent="0.3">
      <c r="A11" s="126"/>
      <c r="B11" s="1" t="s">
        <v>22</v>
      </c>
      <c r="C11" s="104" t="s">
        <v>22</v>
      </c>
      <c r="D11" s="104"/>
      <c r="E11" s="104"/>
      <c r="F11" s="51"/>
      <c r="G11" s="104" t="s">
        <v>30</v>
      </c>
      <c r="H11" s="104"/>
      <c r="I11" s="104"/>
    </row>
    <row r="12" spans="1:9" ht="6" customHeight="1" x14ac:dyDescent="0.3">
      <c r="A12" s="126"/>
      <c r="B12" s="1"/>
      <c r="C12" s="44"/>
      <c r="D12" s="44"/>
      <c r="E12" s="44"/>
      <c r="F12" s="51"/>
      <c r="G12" s="46"/>
      <c r="H12" s="46"/>
      <c r="I12" s="46"/>
    </row>
    <row r="13" spans="1:9" ht="15" customHeight="1" x14ac:dyDescent="0.3">
      <c r="A13" s="126"/>
      <c r="B13" s="1" t="s">
        <v>25</v>
      </c>
      <c r="C13" s="105">
        <f ca="1">TODAY()</f>
        <v>44210</v>
      </c>
      <c r="D13" s="105"/>
      <c r="E13" s="105"/>
      <c r="F13" s="51"/>
      <c r="G13" s="46"/>
      <c r="H13" s="46"/>
      <c r="I13" s="46"/>
    </row>
    <row r="14" spans="1:9" ht="16.5" customHeight="1" x14ac:dyDescent="0.3">
      <c r="A14" s="126"/>
      <c r="B14" s="1"/>
      <c r="C14" s="1"/>
      <c r="D14" s="1"/>
      <c r="E14" s="1"/>
      <c r="F14" s="46"/>
      <c r="G14" s="46"/>
      <c r="H14" s="46"/>
      <c r="I14" s="46"/>
    </row>
    <row r="15" spans="1:9" ht="16.5" customHeight="1" x14ac:dyDescent="0.3">
      <c r="A15" s="126"/>
      <c r="B15" s="1"/>
      <c r="C15" s="1"/>
      <c r="D15" s="1"/>
      <c r="E15" s="1"/>
      <c r="F15" s="46"/>
      <c r="G15" s="46"/>
      <c r="H15" s="46"/>
      <c r="I15" s="46"/>
    </row>
    <row r="16" spans="1:9" ht="16.5" customHeight="1" x14ac:dyDescent="0.3">
      <c r="A16" s="126"/>
      <c r="B16" s="3" t="s">
        <v>26</v>
      </c>
      <c r="C16" s="1"/>
      <c r="D16" s="1"/>
      <c r="E16" s="1"/>
      <c r="F16" s="46"/>
      <c r="G16" s="46"/>
      <c r="H16" s="46"/>
      <c r="I16" s="46"/>
    </row>
    <row r="17" spans="1:9" ht="15" customHeight="1" x14ac:dyDescent="0.3">
      <c r="A17" s="126"/>
      <c r="B17" s="1" t="s">
        <v>19</v>
      </c>
      <c r="C17" s="104"/>
      <c r="D17" s="104"/>
      <c r="E17" s="104"/>
      <c r="F17" s="51"/>
      <c r="G17" s="45"/>
      <c r="H17" s="46"/>
      <c r="I17" s="46"/>
    </row>
    <row r="18" spans="1:9" ht="15" customHeight="1" x14ac:dyDescent="0.3">
      <c r="A18" s="126"/>
      <c r="B18" s="1" t="s">
        <v>20</v>
      </c>
      <c r="C18" s="104"/>
      <c r="D18" s="104"/>
      <c r="E18" s="104"/>
      <c r="F18" s="51"/>
      <c r="G18" s="46"/>
      <c r="H18" s="46"/>
      <c r="I18" s="46"/>
    </row>
    <row r="19" spans="1:9" ht="15" customHeight="1" x14ac:dyDescent="0.3">
      <c r="A19" s="126"/>
      <c r="B19" s="1" t="s">
        <v>21</v>
      </c>
      <c r="C19" s="104"/>
      <c r="D19" s="104"/>
      <c r="E19" s="104"/>
      <c r="F19" s="51"/>
      <c r="G19" s="46"/>
      <c r="H19" s="46"/>
      <c r="I19" s="46"/>
    </row>
    <row r="20" spans="1:9" ht="15" customHeight="1" x14ac:dyDescent="0.3">
      <c r="A20" s="126"/>
      <c r="B20" s="1" t="s">
        <v>22</v>
      </c>
      <c r="C20" s="104"/>
      <c r="D20" s="104"/>
      <c r="E20" s="104"/>
      <c r="F20" s="51"/>
      <c r="G20" s="46"/>
      <c r="H20" s="46"/>
      <c r="I20" s="46"/>
    </row>
    <row r="21" spans="1:9" ht="6" customHeight="1" x14ac:dyDescent="0.3">
      <c r="A21" s="126"/>
      <c r="B21" s="1"/>
      <c r="C21" s="44"/>
      <c r="D21" s="44"/>
      <c r="E21" s="44"/>
      <c r="F21" s="51"/>
      <c r="G21" s="46"/>
      <c r="H21" s="46"/>
      <c r="I21" s="46"/>
    </row>
    <row r="22" spans="1:9" ht="15" customHeight="1" x14ac:dyDescent="0.3">
      <c r="A22" s="126"/>
      <c r="B22" s="1" t="s">
        <v>24</v>
      </c>
      <c r="C22" s="105">
        <f ca="1">C13+4</f>
        <v>44214</v>
      </c>
      <c r="D22" s="105"/>
      <c r="E22" s="105"/>
      <c r="F22" s="51"/>
      <c r="G22" s="46"/>
      <c r="H22" s="46"/>
      <c r="I22" s="46"/>
    </row>
    <row r="23" spans="1:9" ht="16.5" customHeight="1" x14ac:dyDescent="0.3">
      <c r="A23" s="126"/>
      <c r="B23" s="1"/>
      <c r="C23" s="1"/>
      <c r="D23" s="1"/>
      <c r="E23" s="1"/>
      <c r="F23" s="46"/>
      <c r="G23" s="46"/>
      <c r="H23" s="46"/>
      <c r="I23" s="46"/>
    </row>
    <row r="24" spans="1:9" ht="16.5" customHeight="1" x14ac:dyDescent="0.3">
      <c r="A24" s="126"/>
      <c r="B24" s="1"/>
      <c r="C24" s="1"/>
      <c r="D24" s="1"/>
      <c r="E24" s="1"/>
      <c r="F24" s="46"/>
      <c r="G24" s="46"/>
      <c r="H24" s="46"/>
      <c r="I24" s="46"/>
    </row>
    <row r="25" spans="1:9" ht="16.5" customHeight="1" x14ac:dyDescent="0.3">
      <c r="A25" s="126"/>
      <c r="B25" s="1"/>
      <c r="C25" s="1"/>
      <c r="D25" s="1"/>
      <c r="E25" s="1"/>
      <c r="F25" s="46"/>
      <c r="G25" s="46"/>
      <c r="H25" s="46"/>
      <c r="I25" s="46"/>
    </row>
    <row r="26" spans="1:9" ht="16.5" customHeight="1" x14ac:dyDescent="0.3">
      <c r="A26" s="126"/>
      <c r="B26" s="3" t="s">
        <v>27</v>
      </c>
      <c r="C26" s="1"/>
      <c r="D26" s="1"/>
      <c r="E26" s="1"/>
      <c r="F26" s="46"/>
      <c r="G26" s="134" t="s">
        <v>33</v>
      </c>
      <c r="H26" s="134"/>
      <c r="I26" s="134"/>
    </row>
    <row r="27" spans="1:9" ht="15" customHeight="1" x14ac:dyDescent="0.3">
      <c r="A27" s="126"/>
      <c r="B27" s="1" t="s">
        <v>19</v>
      </c>
      <c r="C27" s="104"/>
      <c r="D27" s="104"/>
      <c r="E27" s="104"/>
      <c r="F27" s="51"/>
      <c r="G27" s="106" t="str">
        <f ca="1">CONCATENATE(C11,", den ",TEXT(TODAY(),"TT.MM.JJ"))</f>
        <v>Ort, den 14.01.21</v>
      </c>
      <c r="H27" s="106"/>
      <c r="I27" s="106"/>
    </row>
    <row r="28" spans="1:9" ht="15" customHeight="1" x14ac:dyDescent="0.3">
      <c r="A28" s="126"/>
      <c r="B28" s="1" t="s">
        <v>20</v>
      </c>
      <c r="C28" s="104"/>
      <c r="D28" s="104"/>
      <c r="E28" s="104"/>
      <c r="F28" s="51"/>
      <c r="G28" s="107" t="str">
        <f>C9</f>
        <v>Person</v>
      </c>
      <c r="H28" s="106"/>
      <c r="I28" s="106"/>
    </row>
    <row r="29" spans="1:9" ht="15" customHeight="1" x14ac:dyDescent="0.3">
      <c r="A29" s="126"/>
      <c r="B29" s="1" t="s">
        <v>21</v>
      </c>
      <c r="C29" s="104"/>
      <c r="D29" s="104"/>
      <c r="E29" s="104"/>
      <c r="F29" s="51"/>
      <c r="G29" s="106" t="str">
        <f>IF(C8="","",C8)</f>
        <v>Firma</v>
      </c>
      <c r="H29" s="106"/>
      <c r="I29" s="106"/>
    </row>
    <row r="30" spans="1:9" ht="15" customHeight="1" x14ac:dyDescent="0.3">
      <c r="A30" s="126"/>
      <c r="B30" s="1" t="s">
        <v>22</v>
      </c>
      <c r="C30" s="104"/>
      <c r="D30" s="104"/>
      <c r="E30" s="104"/>
      <c r="F30" s="51"/>
      <c r="G30" s="106"/>
      <c r="H30" s="106"/>
      <c r="I30" s="106"/>
    </row>
    <row r="31" spans="1:9" ht="15" customHeight="1" x14ac:dyDescent="0.3">
      <c r="A31" s="126"/>
      <c r="B31" s="1" t="s">
        <v>36</v>
      </c>
      <c r="C31" s="104"/>
      <c r="D31" s="104"/>
      <c r="E31" s="104"/>
      <c r="F31" s="51"/>
      <c r="G31" s="1"/>
      <c r="H31" s="1"/>
      <c r="I31" s="1"/>
    </row>
    <row r="32" spans="1:9" ht="16.5" customHeight="1" x14ac:dyDescent="0.3">
      <c r="A32" s="126"/>
      <c r="B32" s="1"/>
      <c r="C32" s="40"/>
      <c r="D32" s="40"/>
      <c r="E32" s="40"/>
      <c r="F32" s="40"/>
      <c r="G32" s="1" t="s">
        <v>34</v>
      </c>
      <c r="H32" s="1"/>
      <c r="I32" s="1"/>
    </row>
    <row r="33" spans="1:9" ht="16.5" customHeight="1" x14ac:dyDescent="0.3">
      <c r="A33" s="126"/>
      <c r="B33" s="1"/>
      <c r="C33" s="1"/>
      <c r="D33" s="1"/>
      <c r="E33" s="1"/>
      <c r="F33" s="1"/>
      <c r="G33" s="43" t="s">
        <v>35</v>
      </c>
      <c r="H33" s="1"/>
      <c r="I33" s="1"/>
    </row>
    <row r="34" spans="1:9" ht="16.5" customHeight="1" x14ac:dyDescent="0.5">
      <c r="A34" s="126"/>
      <c r="B34" s="3" t="s">
        <v>13</v>
      </c>
      <c r="C34" s="4"/>
      <c r="D34" s="4"/>
      <c r="E34" s="4"/>
      <c r="F34" s="4"/>
    </row>
    <row r="35" spans="1:9" ht="6" customHeight="1" x14ac:dyDescent="0.5">
      <c r="A35" s="126"/>
      <c r="B35" s="8"/>
      <c r="C35" s="4"/>
      <c r="D35" s="4"/>
      <c r="E35" s="4"/>
      <c r="F35" s="4"/>
    </row>
    <row r="36" spans="1:9" ht="15" customHeight="1" x14ac:dyDescent="0.3">
      <c r="A36" s="126"/>
      <c r="B36" s="72" t="s">
        <v>111</v>
      </c>
      <c r="C36" s="73"/>
      <c r="D36" s="73"/>
      <c r="E36" s="73"/>
      <c r="F36" s="74" t="s">
        <v>17</v>
      </c>
      <c r="G36" s="75">
        <v>0.03</v>
      </c>
      <c r="H36" s="89">
        <f>SUM(I54:I75)</f>
        <v>199</v>
      </c>
      <c r="I36" s="17">
        <f>ROUND((1-G36)*H36*2,1)/2</f>
        <v>193.05</v>
      </c>
    </row>
    <row r="37" spans="1:9" ht="15" customHeight="1" x14ac:dyDescent="0.3">
      <c r="A37" s="126"/>
      <c r="B37" s="9" t="s">
        <v>131</v>
      </c>
      <c r="C37" s="10"/>
      <c r="D37" s="10"/>
      <c r="E37" s="10"/>
      <c r="F37" s="81" t="s">
        <v>17</v>
      </c>
      <c r="G37" s="76">
        <v>0.03</v>
      </c>
      <c r="H37" s="90">
        <f>SUM(I76:I111)</f>
        <v>199</v>
      </c>
      <c r="I37" s="11">
        <f t="shared" ref="I37:I39" si="0">ROUND((1-G37)*H37*2,1)/2</f>
        <v>193.05</v>
      </c>
    </row>
    <row r="38" spans="1:9" ht="15" customHeight="1" x14ac:dyDescent="0.3">
      <c r="A38" s="126"/>
      <c r="B38" s="52" t="s">
        <v>132</v>
      </c>
      <c r="C38" s="53"/>
      <c r="D38" s="53"/>
      <c r="E38" s="53"/>
      <c r="F38" s="82" t="s">
        <v>17</v>
      </c>
      <c r="G38" s="77">
        <v>0.03</v>
      </c>
      <c r="H38" s="91">
        <f>SUM(I112:I140)</f>
        <v>79</v>
      </c>
      <c r="I38" s="54">
        <f t="shared" si="0"/>
        <v>76.650000000000006</v>
      </c>
    </row>
    <row r="39" spans="1:9" ht="15" customHeight="1" x14ac:dyDescent="0.3">
      <c r="A39" s="126"/>
      <c r="B39" s="55" t="s">
        <v>90</v>
      </c>
      <c r="C39" s="56"/>
      <c r="D39" s="56"/>
      <c r="E39" s="56"/>
      <c r="F39" s="83" t="s">
        <v>17</v>
      </c>
      <c r="G39" s="78">
        <v>0.03</v>
      </c>
      <c r="H39" s="92">
        <f>SUM(I141:I165)</f>
        <v>0</v>
      </c>
      <c r="I39" s="57">
        <f t="shared" si="0"/>
        <v>0</v>
      </c>
    </row>
    <row r="40" spans="1:9" ht="16.5" customHeight="1" x14ac:dyDescent="0.3">
      <c r="A40" s="126"/>
      <c r="B40" s="60" t="s">
        <v>45</v>
      </c>
      <c r="C40" s="58"/>
      <c r="D40" s="58"/>
      <c r="E40" s="58"/>
      <c r="F40" s="84"/>
      <c r="G40" s="79"/>
      <c r="H40" s="102">
        <f>SUM(I36:I39)</f>
        <v>462.75</v>
      </c>
      <c r="I40" s="102"/>
    </row>
    <row r="41" spans="1:9" ht="6" customHeight="1" x14ac:dyDescent="0.3">
      <c r="A41" s="126"/>
      <c r="B41" s="12"/>
      <c r="C41" s="13"/>
      <c r="D41" s="13"/>
      <c r="E41" s="13"/>
      <c r="F41" s="85"/>
      <c r="G41" s="80"/>
      <c r="H41" s="15"/>
      <c r="I41" s="16"/>
    </row>
    <row r="42" spans="1:9" ht="15" customHeight="1" x14ac:dyDescent="0.3">
      <c r="A42" s="126"/>
      <c r="B42" s="61" t="s">
        <v>147</v>
      </c>
      <c r="C42" s="62"/>
      <c r="D42" s="62"/>
      <c r="E42" s="62"/>
      <c r="F42" s="86" t="s">
        <v>17</v>
      </c>
      <c r="G42" s="98">
        <v>0.03</v>
      </c>
      <c r="H42" s="93">
        <f>SUM(I166:I175)</f>
        <v>0</v>
      </c>
      <c r="I42" s="63">
        <f>ROUND((1-G42)*H42*2,1)/2</f>
        <v>0</v>
      </c>
    </row>
    <row r="43" spans="1:9" ht="15" customHeight="1" x14ac:dyDescent="0.3">
      <c r="A43" s="126"/>
      <c r="B43" s="68" t="s">
        <v>58</v>
      </c>
      <c r="C43" s="64"/>
      <c r="D43" s="64"/>
      <c r="E43" s="64"/>
      <c r="F43" s="87" t="s">
        <v>17</v>
      </c>
      <c r="G43" s="99">
        <v>0.03</v>
      </c>
      <c r="H43" s="94">
        <f>SUM(I176:I205)</f>
        <v>0</v>
      </c>
      <c r="I43" s="17">
        <f t="shared" ref="I43:I44" si="1">ROUND((1-G43)*H43*2,1)/2</f>
        <v>0</v>
      </c>
    </row>
    <row r="44" spans="1:9" ht="15" customHeight="1" x14ac:dyDescent="0.3">
      <c r="A44" s="126"/>
      <c r="B44" s="65" t="s">
        <v>0</v>
      </c>
      <c r="C44" s="66"/>
      <c r="D44" s="66"/>
      <c r="E44" s="66"/>
      <c r="F44" s="88" t="s">
        <v>17</v>
      </c>
      <c r="G44" s="100">
        <v>0</v>
      </c>
      <c r="H44" s="95">
        <f>SUM(I206:I248)</f>
        <v>0</v>
      </c>
      <c r="I44" s="67">
        <f t="shared" si="1"/>
        <v>0</v>
      </c>
    </row>
    <row r="45" spans="1:9" ht="16.5" customHeight="1" x14ac:dyDescent="0.3">
      <c r="A45" s="126"/>
      <c r="B45" s="60" t="s">
        <v>162</v>
      </c>
      <c r="C45" s="58"/>
      <c r="D45" s="58"/>
      <c r="E45" s="58"/>
      <c r="F45" s="58"/>
      <c r="G45" s="59"/>
      <c r="H45" s="103">
        <f>SUM(I42:I44)</f>
        <v>0</v>
      </c>
      <c r="I45" s="103"/>
    </row>
    <row r="46" spans="1:9" ht="6" customHeight="1" x14ac:dyDescent="0.3">
      <c r="A46" s="126"/>
      <c r="B46" s="12"/>
      <c r="C46" s="13"/>
      <c r="D46" s="13"/>
      <c r="E46" s="13"/>
      <c r="F46" s="13"/>
      <c r="G46" s="14"/>
      <c r="H46" s="15"/>
      <c r="I46" s="16"/>
    </row>
    <row r="47" spans="1:9" ht="16.5" customHeight="1" x14ac:dyDescent="0.3">
      <c r="A47" s="126"/>
      <c r="B47" s="18" t="s">
        <v>15</v>
      </c>
      <c r="C47" s="13"/>
      <c r="D47" s="13"/>
      <c r="E47" s="13"/>
      <c r="F47" s="13"/>
      <c r="G47" s="14"/>
      <c r="H47" s="15"/>
      <c r="I47" s="16">
        <f>SUM(H40,H45)</f>
        <v>462.75</v>
      </c>
    </row>
    <row r="48" spans="1:9" ht="16.5" customHeight="1" x14ac:dyDescent="0.5">
      <c r="A48" s="126"/>
      <c r="B48" s="19" t="s">
        <v>16</v>
      </c>
      <c r="C48" s="21"/>
      <c r="D48" s="21"/>
      <c r="E48" s="21"/>
      <c r="F48" s="21"/>
      <c r="G48" s="97">
        <v>7.6999999999999999E-2</v>
      </c>
      <c r="H48" s="50"/>
      <c r="I48" s="20">
        <f>ROUND($I$47*$G$48*2,1)/2</f>
        <v>35.65</v>
      </c>
    </row>
    <row r="49" spans="1:10" ht="16.5" customHeight="1" x14ac:dyDescent="0.5">
      <c r="A49" s="126"/>
      <c r="B49" s="22" t="s">
        <v>18</v>
      </c>
      <c r="C49" s="4"/>
      <c r="D49" s="4"/>
      <c r="E49" s="4"/>
      <c r="F49" s="4"/>
      <c r="H49" s="135">
        <f>I47+I48</f>
        <v>498.4</v>
      </c>
      <c r="I49" s="135"/>
    </row>
    <row r="50" spans="1:10" ht="16.5" customHeight="1" x14ac:dyDescent="0.5">
      <c r="A50" s="126"/>
      <c r="B50" s="22"/>
      <c r="C50" s="4"/>
      <c r="D50" s="4"/>
      <c r="E50" s="4"/>
      <c r="F50" s="4"/>
      <c r="H50" s="70"/>
      <c r="I50" s="70"/>
    </row>
    <row r="51" spans="1:10" ht="16.5" customHeight="1" x14ac:dyDescent="0.5">
      <c r="A51" s="126"/>
      <c r="B51" s="18"/>
      <c r="C51" s="4"/>
      <c r="D51" s="4"/>
      <c r="E51" s="4"/>
      <c r="F51" s="4"/>
      <c r="H51" s="96"/>
      <c r="I51" s="70"/>
    </row>
    <row r="52" spans="1:10" ht="16.5" customHeight="1" x14ac:dyDescent="0.5">
      <c r="A52" s="126"/>
      <c r="B52" s="22"/>
      <c r="C52" s="4"/>
      <c r="D52" s="4"/>
      <c r="E52" s="4"/>
      <c r="F52" s="4"/>
      <c r="H52" s="70"/>
      <c r="I52" s="70"/>
    </row>
    <row r="53" spans="1:10" ht="16.5" customHeight="1" x14ac:dyDescent="0.3">
      <c r="A53" s="127"/>
      <c r="B53" s="2"/>
      <c r="C53" s="2"/>
      <c r="D53" s="2"/>
      <c r="E53" s="2"/>
      <c r="F53" s="2"/>
      <c r="G53" s="2"/>
      <c r="H53" s="2"/>
      <c r="I53" s="2"/>
    </row>
    <row r="54" spans="1:10" ht="16.5" customHeight="1" x14ac:dyDescent="0.3">
      <c r="A54" s="131" t="s">
        <v>111</v>
      </c>
      <c r="B54" s="26" t="s">
        <v>111</v>
      </c>
      <c r="C54" s="27"/>
      <c r="D54" s="27"/>
      <c r="E54" s="27"/>
      <c r="F54" s="71" t="s">
        <v>91</v>
      </c>
      <c r="G54" s="39">
        <v>1</v>
      </c>
      <c r="H54" s="23">
        <v>199</v>
      </c>
      <c r="I54" s="23">
        <f>IF(G54="","",G54*H54)</f>
        <v>199</v>
      </c>
      <c r="J54" s="25"/>
    </row>
    <row r="55" spans="1:10" ht="16.5" customHeight="1" x14ac:dyDescent="0.3">
      <c r="A55" s="132"/>
      <c r="B55" s="29"/>
      <c r="C55" s="30"/>
      <c r="D55" s="30"/>
      <c r="E55" s="30"/>
      <c r="F55" s="71" t="s">
        <v>92</v>
      </c>
      <c r="G55" s="39">
        <v>0</v>
      </c>
      <c r="H55" s="23">
        <v>258</v>
      </c>
      <c r="I55" s="23">
        <f>IF(G55="","",G55*H55)</f>
        <v>0</v>
      </c>
      <c r="J55" s="25"/>
    </row>
    <row r="56" spans="1:10" ht="59.1" customHeight="1" x14ac:dyDescent="0.3">
      <c r="A56" s="132"/>
      <c r="B56" s="29"/>
      <c r="C56" s="30"/>
      <c r="D56" s="30"/>
      <c r="E56" s="30"/>
      <c r="F56" s="31"/>
      <c r="G56" s="32"/>
      <c r="H56" s="33"/>
      <c r="I56" s="24"/>
      <c r="J56" s="25"/>
    </row>
    <row r="57" spans="1:10" ht="16.5" customHeight="1" x14ac:dyDescent="0.3">
      <c r="A57" s="132"/>
      <c r="B57" s="29" t="s">
        <v>118</v>
      </c>
      <c r="C57" s="30"/>
      <c r="D57"/>
      <c r="E57" s="30"/>
      <c r="F57" s="31"/>
      <c r="G57" s="32"/>
      <c r="H57" s="34"/>
      <c r="I57" s="24"/>
      <c r="J57" s="25"/>
    </row>
    <row r="58" spans="1:10" ht="16.5" customHeight="1" x14ac:dyDescent="0.3">
      <c r="A58" s="132"/>
      <c r="B58" s="29" t="s">
        <v>112</v>
      </c>
      <c r="C58" s="30"/>
      <c r="D58" s="30"/>
      <c r="E58" s="30"/>
      <c r="F58" s="31"/>
      <c r="G58" s="32"/>
      <c r="H58" s="34"/>
      <c r="I58" s="24"/>
      <c r="J58" s="25"/>
    </row>
    <row r="59" spans="1:10" ht="16.5" customHeight="1" x14ac:dyDescent="0.3">
      <c r="A59" s="132"/>
      <c r="B59" s="29" t="s">
        <v>117</v>
      </c>
      <c r="C59" s="30"/>
      <c r="D59" s="30"/>
      <c r="E59" s="30"/>
      <c r="F59" s="31"/>
      <c r="G59" s="32"/>
      <c r="H59" s="34"/>
      <c r="I59" s="24"/>
      <c r="J59" s="25"/>
    </row>
    <row r="60" spans="1:10" ht="16.5" customHeight="1" x14ac:dyDescent="0.3">
      <c r="A60" s="132"/>
      <c r="B60" s="29" t="s">
        <v>119</v>
      </c>
      <c r="C60" s="30"/>
      <c r="D60" s="30"/>
      <c r="E60" s="30"/>
      <c r="F60" s="31"/>
      <c r="G60" s="32"/>
      <c r="H60" s="34"/>
      <c r="I60" s="24"/>
      <c r="J60" s="25"/>
    </row>
    <row r="61" spans="1:10" ht="16.5" customHeight="1" x14ac:dyDescent="0.3">
      <c r="A61" s="132"/>
      <c r="B61" s="29" t="s">
        <v>113</v>
      </c>
      <c r="C61" s="30"/>
      <c r="D61" s="30"/>
      <c r="E61" s="30"/>
      <c r="F61" s="31"/>
      <c r="G61" s="32"/>
      <c r="H61" s="34"/>
      <c r="I61" s="24"/>
      <c r="J61" s="25"/>
    </row>
    <row r="62" spans="1:10" ht="16.5" customHeight="1" x14ac:dyDescent="0.3">
      <c r="A62" s="132"/>
      <c r="B62" s="29" t="s">
        <v>121</v>
      </c>
      <c r="C62" s="30"/>
      <c r="D62" s="30"/>
      <c r="E62" s="30"/>
      <c r="F62" s="31"/>
      <c r="G62" s="32"/>
      <c r="H62" s="34"/>
      <c r="I62" s="24"/>
      <c r="J62" s="25"/>
    </row>
    <row r="63" spans="1:10" ht="16.5" customHeight="1" x14ac:dyDescent="0.3">
      <c r="A63" s="132"/>
      <c r="B63" s="29" t="s">
        <v>120</v>
      </c>
      <c r="C63" s="30"/>
      <c r="D63" s="30"/>
      <c r="E63" s="30"/>
      <c r="F63" s="31"/>
      <c r="G63" s="32"/>
      <c r="H63" s="34"/>
      <c r="I63" s="24"/>
      <c r="J63" s="25"/>
    </row>
    <row r="64" spans="1:10" ht="16.5" customHeight="1" x14ac:dyDescent="0.3">
      <c r="A64" s="132"/>
      <c r="B64" s="29" t="s">
        <v>114</v>
      </c>
      <c r="C64" s="30"/>
      <c r="D64" s="30"/>
      <c r="E64" s="30"/>
      <c r="F64" s="31"/>
      <c r="G64" s="32"/>
      <c r="H64" s="34"/>
      <c r="I64" s="24"/>
      <c r="J64" s="25"/>
    </row>
    <row r="65" spans="1:10" ht="16.5" customHeight="1" x14ac:dyDescent="0.3">
      <c r="A65" s="132"/>
      <c r="B65" s="29" t="s">
        <v>163</v>
      </c>
      <c r="C65" s="30"/>
      <c r="D65" s="30"/>
      <c r="E65" s="30"/>
      <c r="F65" s="31"/>
      <c r="G65" s="32"/>
      <c r="H65" s="34"/>
      <c r="I65" s="24"/>
      <c r="J65" s="25"/>
    </row>
    <row r="66" spans="1:10" ht="16.5" customHeight="1" x14ac:dyDescent="0.3">
      <c r="A66" s="132"/>
      <c r="B66" s="29" t="s">
        <v>164</v>
      </c>
      <c r="C66" s="30"/>
      <c r="D66" s="30"/>
      <c r="E66" s="30"/>
      <c r="F66" s="31"/>
      <c r="G66" s="32"/>
      <c r="H66" s="34"/>
      <c r="I66" s="24"/>
      <c r="J66" s="25"/>
    </row>
    <row r="67" spans="1:10" ht="16.5" customHeight="1" x14ac:dyDescent="0.3">
      <c r="A67" s="132"/>
      <c r="B67" s="29" t="s">
        <v>165</v>
      </c>
      <c r="C67" s="30"/>
      <c r="D67" s="30"/>
      <c r="E67" s="30"/>
      <c r="F67" s="31"/>
      <c r="G67" s="32"/>
      <c r="H67" s="34"/>
      <c r="I67" s="24"/>
      <c r="J67" s="25"/>
    </row>
    <row r="68" spans="1:10" ht="16.5" customHeight="1" x14ac:dyDescent="0.3">
      <c r="A68" s="132"/>
      <c r="B68" s="29"/>
      <c r="C68" s="30"/>
      <c r="D68" s="30"/>
      <c r="E68" s="30"/>
      <c r="F68" s="31"/>
      <c r="G68" s="32"/>
      <c r="H68" s="34"/>
      <c r="I68" s="24"/>
      <c r="J68" s="25"/>
    </row>
    <row r="69" spans="1:10" ht="16.5" customHeight="1" x14ac:dyDescent="0.3">
      <c r="A69" s="132"/>
      <c r="B69" s="29" t="s">
        <v>148</v>
      </c>
      <c r="C69" s="30"/>
      <c r="D69" s="30"/>
      <c r="E69" s="30"/>
      <c r="F69" s="31"/>
      <c r="G69" s="32"/>
      <c r="H69" s="34"/>
      <c r="I69" s="24"/>
      <c r="J69" s="25"/>
    </row>
    <row r="70" spans="1:10" ht="16.5" customHeight="1" x14ac:dyDescent="0.3">
      <c r="A70" s="132"/>
      <c r="B70" s="29" t="s">
        <v>149</v>
      </c>
      <c r="C70" s="30"/>
      <c r="D70" s="30"/>
      <c r="E70" s="30"/>
      <c r="F70" s="31"/>
      <c r="G70" s="32"/>
      <c r="H70" s="34"/>
      <c r="I70" s="24"/>
      <c r="J70" s="25"/>
    </row>
    <row r="71" spans="1:10" ht="16.5" customHeight="1" x14ac:dyDescent="0.3">
      <c r="A71" s="132"/>
      <c r="B71" s="29" t="s">
        <v>150</v>
      </c>
      <c r="C71" s="30"/>
      <c r="D71" s="30"/>
      <c r="E71" s="30"/>
      <c r="F71" s="31"/>
      <c r="G71" s="32"/>
      <c r="H71" s="34"/>
      <c r="I71" s="24"/>
      <c r="J71" s="25"/>
    </row>
    <row r="72" spans="1:10" ht="16.5" customHeight="1" x14ac:dyDescent="0.3">
      <c r="A72" s="132"/>
      <c r="B72" s="29" t="s">
        <v>151</v>
      </c>
      <c r="C72" s="30"/>
      <c r="D72" s="30"/>
      <c r="E72" s="30"/>
      <c r="F72" s="31"/>
      <c r="G72" s="32"/>
      <c r="H72" s="34"/>
      <c r="I72" s="24"/>
      <c r="J72" s="25"/>
    </row>
    <row r="73" spans="1:10" ht="16.5" customHeight="1" x14ac:dyDescent="0.3">
      <c r="A73" s="132"/>
      <c r="B73" s="29" t="s">
        <v>116</v>
      </c>
      <c r="C73" s="30"/>
      <c r="D73" s="30"/>
      <c r="E73" s="30"/>
      <c r="F73" s="31"/>
      <c r="G73" s="32"/>
      <c r="H73" s="34"/>
      <c r="I73" s="24"/>
      <c r="J73" s="25"/>
    </row>
    <row r="74" spans="1:10" ht="16.5" customHeight="1" x14ac:dyDescent="0.3">
      <c r="A74" s="132"/>
      <c r="B74" s="29" t="s">
        <v>115</v>
      </c>
      <c r="C74" s="30"/>
      <c r="D74" s="30"/>
      <c r="E74" s="30"/>
      <c r="F74" s="31"/>
      <c r="G74" s="32"/>
      <c r="H74" s="34"/>
      <c r="I74" s="24"/>
      <c r="J74" s="25"/>
    </row>
    <row r="75" spans="1:10" ht="16.5" customHeight="1" x14ac:dyDescent="0.3">
      <c r="A75" s="133"/>
      <c r="B75" s="29"/>
      <c r="C75" s="30"/>
      <c r="D75" s="30"/>
      <c r="E75" s="30"/>
      <c r="F75" s="31"/>
      <c r="G75" s="32"/>
      <c r="H75" s="34"/>
      <c r="I75" s="24"/>
      <c r="J75" s="25"/>
    </row>
    <row r="76" spans="1:10" ht="16.5" customHeight="1" x14ac:dyDescent="0.3">
      <c r="A76" s="119" t="s">
        <v>131</v>
      </c>
      <c r="B76" s="26" t="s">
        <v>124</v>
      </c>
      <c r="C76" s="27"/>
      <c r="D76" s="27"/>
      <c r="E76" s="27"/>
      <c r="F76" s="28"/>
      <c r="G76" s="39">
        <v>1</v>
      </c>
      <c r="H76" s="23">
        <v>199</v>
      </c>
      <c r="I76" s="23">
        <f>IF(G76="","",G76*H76)</f>
        <v>199</v>
      </c>
      <c r="J76" s="25"/>
    </row>
    <row r="77" spans="1:10" ht="9.9499999999999993" customHeight="1" x14ac:dyDescent="0.3">
      <c r="A77" s="120"/>
      <c r="B77" s="29"/>
      <c r="C77" s="30"/>
      <c r="D77" s="30"/>
      <c r="E77" s="30"/>
      <c r="F77" s="31"/>
      <c r="G77" s="32"/>
      <c r="H77" s="33"/>
      <c r="I77" s="24"/>
      <c r="J77" s="25"/>
    </row>
    <row r="78" spans="1:10" ht="65.099999999999994" customHeight="1" x14ac:dyDescent="0.3">
      <c r="A78" s="120"/>
      <c r="B78"/>
      <c r="C78" s="30"/>
      <c r="D78" s="30"/>
      <c r="E78" s="30"/>
      <c r="F78" s="31"/>
      <c r="G78" s="32"/>
      <c r="H78" s="33"/>
      <c r="I78" s="24"/>
      <c r="J78" s="25"/>
    </row>
    <row r="79" spans="1:10" ht="16.5" customHeight="1" x14ac:dyDescent="0.3">
      <c r="A79" s="120"/>
      <c r="B79" s="29" t="s">
        <v>125</v>
      </c>
      <c r="C79" s="30"/>
      <c r="D79"/>
      <c r="E79" s="30"/>
      <c r="F79" s="31"/>
      <c r="G79" s="32"/>
      <c r="H79" s="34"/>
      <c r="I79" s="24"/>
      <c r="J79" s="25"/>
    </row>
    <row r="80" spans="1:10" ht="16.5" customHeight="1" x14ac:dyDescent="0.3">
      <c r="A80" s="120"/>
      <c r="B80" s="29" t="s">
        <v>126</v>
      </c>
      <c r="C80" s="30"/>
      <c r="D80" s="30"/>
      <c r="E80" s="30"/>
      <c r="F80" s="31"/>
      <c r="G80" s="32"/>
      <c r="H80" s="34"/>
      <c r="I80" s="24"/>
      <c r="J80" s="25"/>
    </row>
    <row r="81" spans="1:10" ht="16.5" customHeight="1" x14ac:dyDescent="0.3">
      <c r="A81" s="120"/>
      <c r="B81" s="29" t="s">
        <v>127</v>
      </c>
      <c r="C81" s="30"/>
      <c r="D81" s="30"/>
      <c r="E81" s="30"/>
      <c r="F81" s="31"/>
      <c r="G81" s="32"/>
      <c r="H81" s="34"/>
      <c r="I81" s="24"/>
      <c r="J81" s="25"/>
    </row>
    <row r="82" spans="1:10" ht="16.5" customHeight="1" x14ac:dyDescent="0.3">
      <c r="A82" s="120"/>
      <c r="B82" s="29" t="s">
        <v>128</v>
      </c>
      <c r="C82" s="2"/>
      <c r="D82" s="2"/>
      <c r="E82" s="2"/>
      <c r="F82" s="2"/>
      <c r="G82" s="2"/>
      <c r="H82" s="2"/>
      <c r="I82" s="2"/>
      <c r="J82" s="25"/>
    </row>
    <row r="83" spans="1:10" ht="16.5" customHeight="1" x14ac:dyDescent="0.3">
      <c r="A83" s="120"/>
      <c r="B83" s="29" t="s">
        <v>129</v>
      </c>
      <c r="C83" s="2"/>
      <c r="D83" s="2"/>
      <c r="E83" s="2"/>
      <c r="F83" s="2"/>
      <c r="G83" s="2"/>
      <c r="H83" s="2"/>
      <c r="I83" s="2"/>
      <c r="J83" s="25"/>
    </row>
    <row r="84" spans="1:10" ht="16.5" customHeight="1" x14ac:dyDescent="0.3">
      <c r="A84" s="120"/>
      <c r="B84" s="29" t="s">
        <v>130</v>
      </c>
      <c r="C84" s="2"/>
      <c r="D84" s="2"/>
      <c r="E84" s="2"/>
      <c r="F84" s="2"/>
      <c r="G84" s="2"/>
      <c r="H84" s="2"/>
      <c r="I84" s="2"/>
      <c r="J84" s="25"/>
    </row>
    <row r="85" spans="1:10" ht="16.5" customHeight="1" x14ac:dyDescent="0.3">
      <c r="A85" s="120"/>
      <c r="B85" s="2"/>
      <c r="C85" s="2"/>
      <c r="D85" s="2"/>
      <c r="E85" s="2"/>
      <c r="F85" s="2"/>
      <c r="G85" s="2"/>
      <c r="H85" s="2"/>
      <c r="I85" s="2"/>
      <c r="J85" s="25"/>
    </row>
    <row r="86" spans="1:10" ht="16.5" customHeight="1" x14ac:dyDescent="0.3">
      <c r="A86" s="120"/>
      <c r="B86" s="2"/>
      <c r="C86" s="2"/>
      <c r="D86" s="2"/>
      <c r="E86" s="2"/>
      <c r="F86" s="2"/>
      <c r="G86" s="2"/>
      <c r="H86" s="2"/>
      <c r="I86" s="2"/>
      <c r="J86" s="25"/>
    </row>
    <row r="87" spans="1:10" ht="16.5" customHeight="1" x14ac:dyDescent="0.3">
      <c r="A87" s="120"/>
      <c r="B87" s="26" t="s">
        <v>122</v>
      </c>
      <c r="C87" s="27"/>
      <c r="D87" s="27"/>
      <c r="E87" s="27"/>
      <c r="F87" s="28"/>
      <c r="G87" s="39">
        <v>0</v>
      </c>
      <c r="H87" s="23">
        <v>238</v>
      </c>
      <c r="I87" s="23">
        <f>IF(G87="","",G87*H87)</f>
        <v>0</v>
      </c>
      <c r="J87" s="25"/>
    </row>
    <row r="88" spans="1:10" ht="9.9499999999999993" customHeight="1" x14ac:dyDescent="0.3">
      <c r="A88" s="120"/>
      <c r="B88" s="29"/>
      <c r="C88" s="30"/>
      <c r="D88" s="30"/>
      <c r="E88" s="30"/>
      <c r="F88" s="31"/>
      <c r="G88" s="32"/>
      <c r="H88" s="33"/>
      <c r="I88" s="24"/>
      <c r="J88" s="25"/>
    </row>
    <row r="89" spans="1:10" ht="65.099999999999994" customHeight="1" x14ac:dyDescent="0.3">
      <c r="A89" s="120"/>
      <c r="B89"/>
      <c r="C89" s="30"/>
      <c r="D89" s="30"/>
      <c r="E89" s="30"/>
      <c r="F89" s="31"/>
      <c r="G89" s="32"/>
      <c r="H89" s="33"/>
      <c r="I89" s="24"/>
      <c r="J89" s="25"/>
    </row>
    <row r="90" spans="1:10" ht="16.5" customHeight="1" x14ac:dyDescent="0.3">
      <c r="A90" s="120"/>
      <c r="B90" s="29" t="s">
        <v>152</v>
      </c>
      <c r="C90" s="30"/>
      <c r="D90"/>
      <c r="E90" s="30"/>
      <c r="F90" s="31"/>
      <c r="G90" s="32"/>
      <c r="H90" s="34"/>
      <c r="I90" s="24"/>
      <c r="J90" s="25"/>
    </row>
    <row r="91" spans="1:10" ht="16.5" customHeight="1" x14ac:dyDescent="0.3">
      <c r="A91" s="120"/>
      <c r="B91" s="29" t="s">
        <v>123</v>
      </c>
      <c r="C91" s="30"/>
      <c r="D91"/>
      <c r="E91" s="30"/>
      <c r="F91" s="31"/>
      <c r="G91" s="32"/>
      <c r="H91" s="34"/>
      <c r="I91" s="24"/>
      <c r="J91" s="25"/>
    </row>
    <row r="92" spans="1:10" ht="16.5" customHeight="1" x14ac:dyDescent="0.3">
      <c r="A92" s="120"/>
      <c r="B92" s="29" t="s">
        <v>166</v>
      </c>
      <c r="C92" s="30"/>
      <c r="D92" s="30"/>
      <c r="E92" s="30"/>
      <c r="F92" s="31"/>
      <c r="G92" s="32"/>
      <c r="H92" s="34"/>
      <c r="I92" s="24"/>
      <c r="J92" s="25"/>
    </row>
    <row r="93" spans="1:10" ht="16.5" customHeight="1" x14ac:dyDescent="0.3">
      <c r="A93" s="120"/>
      <c r="B93" s="29" t="s">
        <v>93</v>
      </c>
      <c r="C93" s="30"/>
      <c r="D93" s="30"/>
      <c r="E93" s="30"/>
      <c r="F93" s="31"/>
      <c r="G93" s="32"/>
      <c r="H93" s="34"/>
      <c r="I93" s="24"/>
      <c r="J93" s="25"/>
    </row>
    <row r="94" spans="1:10" ht="16.5" customHeight="1" x14ac:dyDescent="0.3">
      <c r="A94" s="120"/>
      <c r="B94" s="29"/>
      <c r="C94" s="30"/>
      <c r="D94" s="30"/>
      <c r="E94" s="30"/>
      <c r="F94" s="31"/>
      <c r="G94" s="32"/>
      <c r="H94" s="34"/>
      <c r="I94" s="24"/>
      <c r="J94" s="25"/>
    </row>
    <row r="95" spans="1:10" ht="16.5" customHeight="1" x14ac:dyDescent="0.3">
      <c r="A95" s="120"/>
      <c r="B95" s="29"/>
      <c r="C95" s="30"/>
      <c r="D95" s="30"/>
      <c r="E95" s="30"/>
      <c r="F95" s="31"/>
      <c r="G95" s="32"/>
      <c r="H95" s="34"/>
      <c r="I95" s="24"/>
      <c r="J95" s="25"/>
    </row>
    <row r="96" spans="1:10" ht="16.5" customHeight="1" x14ac:dyDescent="0.3">
      <c r="A96" s="120"/>
      <c r="B96" s="26" t="s">
        <v>46</v>
      </c>
      <c r="C96" s="27"/>
      <c r="D96" s="27"/>
      <c r="E96" s="27"/>
      <c r="F96" s="28"/>
      <c r="G96" s="39">
        <v>0</v>
      </c>
      <c r="H96" s="23">
        <v>78</v>
      </c>
      <c r="I96" s="23">
        <f>IF(G96="","",G96*H96)</f>
        <v>0</v>
      </c>
      <c r="J96" s="25"/>
    </row>
    <row r="97" spans="1:10" ht="9.9499999999999993" customHeight="1" x14ac:dyDescent="0.3">
      <c r="A97" s="120"/>
      <c r="B97" s="29"/>
      <c r="C97" s="30"/>
      <c r="D97" s="30"/>
      <c r="E97" s="30"/>
      <c r="F97" s="31"/>
      <c r="G97" s="32"/>
      <c r="H97" s="33"/>
      <c r="I97" s="24"/>
      <c r="J97" s="25"/>
    </row>
    <row r="98" spans="1:10" ht="65.099999999999994" customHeight="1" x14ac:dyDescent="0.3">
      <c r="A98" s="120"/>
      <c r="B98"/>
      <c r="C98" s="30"/>
      <c r="D98" s="30"/>
      <c r="E98" s="30"/>
      <c r="F98" s="31"/>
      <c r="G98" s="32"/>
      <c r="H98" s="33"/>
      <c r="I98" s="24"/>
      <c r="J98" s="25"/>
    </row>
    <row r="99" spans="1:10" ht="16.5" customHeight="1" x14ac:dyDescent="0.3">
      <c r="A99" s="120"/>
      <c r="B99" s="29" t="s">
        <v>94</v>
      </c>
      <c r="C99" s="30"/>
      <c r="D99"/>
      <c r="E99" s="30"/>
      <c r="F99" s="31"/>
      <c r="G99" s="32"/>
      <c r="H99" s="34"/>
      <c r="I99" s="24"/>
      <c r="J99" s="25"/>
    </row>
    <row r="100" spans="1:10" ht="16.5" customHeight="1" x14ac:dyDescent="0.3">
      <c r="A100" s="120"/>
      <c r="B100" s="29" t="s">
        <v>47</v>
      </c>
      <c r="C100" s="30"/>
      <c r="D100" s="30"/>
      <c r="E100" s="30"/>
      <c r="F100" s="31"/>
      <c r="G100" s="32"/>
      <c r="H100" s="34"/>
      <c r="I100" s="24"/>
      <c r="J100" s="25"/>
    </row>
    <row r="101" spans="1:10" ht="16.5" customHeight="1" x14ac:dyDescent="0.3">
      <c r="A101" s="120"/>
      <c r="B101" s="29" t="s">
        <v>48</v>
      </c>
      <c r="C101" s="30"/>
      <c r="D101" s="30"/>
      <c r="E101" s="30"/>
      <c r="F101" s="31"/>
      <c r="G101" s="32"/>
      <c r="H101" s="34"/>
      <c r="I101" s="24"/>
      <c r="J101" s="25"/>
    </row>
    <row r="102" spans="1:10" ht="16.5" customHeight="1" x14ac:dyDescent="0.3">
      <c r="A102" s="120"/>
      <c r="B102" s="29"/>
      <c r="C102" s="30"/>
      <c r="D102" s="30"/>
      <c r="E102" s="30"/>
      <c r="F102" s="31"/>
      <c r="G102" s="32"/>
      <c r="H102" s="34"/>
      <c r="I102" s="24"/>
      <c r="J102" s="25"/>
    </row>
    <row r="103" spans="1:10" ht="16.5" customHeight="1" x14ac:dyDescent="0.3">
      <c r="A103" s="120"/>
      <c r="B103" s="29"/>
      <c r="C103" s="30"/>
      <c r="D103" s="30"/>
      <c r="E103" s="30"/>
      <c r="F103" s="31"/>
      <c r="G103" s="32"/>
      <c r="H103" s="34"/>
      <c r="I103" s="24"/>
      <c r="J103" s="25"/>
    </row>
    <row r="104" spans="1:10" ht="16.5" customHeight="1" x14ac:dyDescent="0.3">
      <c r="A104" s="120"/>
      <c r="B104" s="26" t="s">
        <v>80</v>
      </c>
      <c r="C104" s="27"/>
      <c r="D104" s="27"/>
      <c r="E104" s="27"/>
      <c r="F104" s="28"/>
      <c r="G104" s="39">
        <v>0</v>
      </c>
      <c r="H104" s="23">
        <v>389</v>
      </c>
      <c r="I104" s="23">
        <f>IF(G104="","",G104*H104)</f>
        <v>0</v>
      </c>
      <c r="J104" s="25"/>
    </row>
    <row r="105" spans="1:10" ht="9.9499999999999993" customHeight="1" x14ac:dyDescent="0.3">
      <c r="A105" s="120"/>
      <c r="B105" s="29"/>
      <c r="C105" s="30"/>
      <c r="D105" s="30"/>
      <c r="E105" s="30"/>
      <c r="F105" s="31"/>
      <c r="G105" s="32"/>
      <c r="H105" s="33"/>
      <c r="I105" s="24"/>
      <c r="J105" s="25"/>
    </row>
    <row r="106" spans="1:10" ht="65.099999999999994" customHeight="1" x14ac:dyDescent="0.3">
      <c r="A106" s="120"/>
      <c r="B106"/>
      <c r="C106" s="30"/>
      <c r="D106" s="30"/>
      <c r="E106" s="30"/>
      <c r="F106" s="31"/>
      <c r="G106" s="32"/>
      <c r="H106" s="33"/>
      <c r="I106" s="24"/>
      <c r="J106" s="25"/>
    </row>
    <row r="107" spans="1:10" ht="16.5" customHeight="1" x14ac:dyDescent="0.3">
      <c r="A107" s="120"/>
      <c r="B107" s="29" t="s">
        <v>81</v>
      </c>
      <c r="C107" s="30"/>
      <c r="D107"/>
      <c r="E107" s="30"/>
      <c r="F107" s="31"/>
      <c r="G107" s="32"/>
      <c r="H107" s="34"/>
      <c r="I107" s="24"/>
      <c r="J107" s="25"/>
    </row>
    <row r="108" spans="1:10" ht="16.5" customHeight="1" x14ac:dyDescent="0.3">
      <c r="A108" s="120"/>
      <c r="B108" s="29" t="s">
        <v>82</v>
      </c>
      <c r="C108" s="30"/>
      <c r="D108" s="30"/>
      <c r="E108" s="30"/>
      <c r="F108" s="31"/>
      <c r="G108" s="32"/>
      <c r="H108" s="34"/>
      <c r="I108" s="24"/>
      <c r="J108" s="25"/>
    </row>
    <row r="109" spans="1:10" ht="16.5" customHeight="1" x14ac:dyDescent="0.3">
      <c r="A109" s="120"/>
      <c r="B109" s="29" t="s">
        <v>83</v>
      </c>
      <c r="C109" s="30"/>
      <c r="D109" s="30"/>
      <c r="E109" s="30"/>
      <c r="F109" s="31"/>
      <c r="G109" s="32"/>
      <c r="H109" s="34"/>
      <c r="I109" s="24"/>
      <c r="J109" s="25"/>
    </row>
    <row r="110" spans="1:10" ht="16.5" customHeight="1" x14ac:dyDescent="0.3">
      <c r="A110" s="120"/>
      <c r="B110" s="29"/>
      <c r="C110" s="30"/>
      <c r="D110" s="30"/>
      <c r="E110" s="30"/>
      <c r="F110" s="31"/>
      <c r="G110" s="32"/>
      <c r="H110" s="34"/>
      <c r="I110" s="24"/>
      <c r="J110" s="25"/>
    </row>
    <row r="111" spans="1:10" ht="16.5" customHeight="1" x14ac:dyDescent="0.3">
      <c r="A111" s="121"/>
      <c r="B111" s="29"/>
      <c r="C111" s="30"/>
      <c r="D111" s="30"/>
      <c r="E111" s="30"/>
      <c r="F111" s="31"/>
      <c r="G111" s="32"/>
      <c r="H111" s="34"/>
      <c r="I111" s="24"/>
      <c r="J111" s="25"/>
    </row>
    <row r="112" spans="1:10" ht="16.5" customHeight="1" x14ac:dyDescent="0.3">
      <c r="A112" s="122" t="s">
        <v>132</v>
      </c>
      <c r="B112" s="26" t="s">
        <v>49</v>
      </c>
      <c r="C112" s="27"/>
      <c r="D112" s="27"/>
      <c r="E112" s="27"/>
      <c r="F112" s="28"/>
      <c r="G112" s="39">
        <v>1</v>
      </c>
      <c r="H112" s="23">
        <v>79</v>
      </c>
      <c r="I112" s="23">
        <f>IF(G112="","",G112*H112)</f>
        <v>79</v>
      </c>
      <c r="J112" s="25"/>
    </row>
    <row r="113" spans="1:10" ht="9.9499999999999993" customHeight="1" x14ac:dyDescent="0.3">
      <c r="A113" s="123"/>
      <c r="B113" s="29"/>
      <c r="C113" s="30"/>
      <c r="D113" s="30"/>
      <c r="E113" s="30"/>
      <c r="F113" s="31"/>
      <c r="G113" s="32"/>
      <c r="H113" s="33"/>
      <c r="I113" s="24"/>
      <c r="J113" s="25"/>
    </row>
    <row r="114" spans="1:10" ht="65.099999999999994" customHeight="1" x14ac:dyDescent="0.3">
      <c r="A114" s="123"/>
      <c r="B114"/>
      <c r="C114" s="30"/>
      <c r="D114" s="30"/>
      <c r="E114" s="30"/>
      <c r="F114" s="31"/>
      <c r="G114" s="32"/>
      <c r="H114" s="33"/>
      <c r="I114" s="24"/>
      <c r="J114" s="25"/>
    </row>
    <row r="115" spans="1:10" ht="16.5" customHeight="1" x14ac:dyDescent="0.3">
      <c r="A115" s="123"/>
      <c r="B115" s="29" t="s">
        <v>102</v>
      </c>
      <c r="C115" s="30"/>
      <c r="D115" s="30"/>
      <c r="E115" s="30"/>
      <c r="F115" s="31"/>
      <c r="G115" s="32"/>
      <c r="H115" s="34"/>
      <c r="I115" s="24"/>
      <c r="J115" s="25"/>
    </row>
    <row r="116" spans="1:10" ht="16.5" customHeight="1" x14ac:dyDescent="0.3">
      <c r="A116" s="123"/>
      <c r="B116" s="29" t="s">
        <v>133</v>
      </c>
      <c r="C116" s="30"/>
      <c r="D116" s="30"/>
      <c r="E116" s="30"/>
      <c r="F116" s="31"/>
      <c r="G116" s="32"/>
      <c r="H116" s="34"/>
      <c r="I116" s="24"/>
      <c r="J116" s="25"/>
    </row>
    <row r="117" spans="1:10" ht="16.5" customHeight="1" x14ac:dyDescent="0.3">
      <c r="A117" s="123"/>
      <c r="B117" s="29"/>
      <c r="C117" s="30"/>
      <c r="D117" s="30"/>
      <c r="E117" s="30"/>
      <c r="F117" s="31"/>
      <c r="G117" s="32"/>
      <c r="H117" s="34"/>
      <c r="I117" s="24"/>
      <c r="J117" s="25"/>
    </row>
    <row r="118" spans="1:10" ht="16.5" customHeight="1" x14ac:dyDescent="0.3">
      <c r="A118" s="123"/>
      <c r="B118" s="29"/>
      <c r="C118" s="30"/>
      <c r="D118" s="30"/>
      <c r="E118" s="30"/>
      <c r="F118" s="31"/>
      <c r="G118" s="32"/>
      <c r="H118" s="34"/>
      <c r="I118" s="24"/>
      <c r="J118" s="25"/>
    </row>
    <row r="119" spans="1:10" ht="16.5" customHeight="1" x14ac:dyDescent="0.3">
      <c r="A119" s="123"/>
      <c r="B119" s="26" t="s">
        <v>96</v>
      </c>
      <c r="C119" s="27"/>
      <c r="D119" s="27"/>
      <c r="E119" s="27"/>
      <c r="F119" s="71" t="s">
        <v>97</v>
      </c>
      <c r="G119" s="39">
        <v>0</v>
      </c>
      <c r="H119" s="23">
        <v>79</v>
      </c>
      <c r="I119" s="23">
        <f>IF(G119="","",G119*H119)</f>
        <v>0</v>
      </c>
      <c r="J119" s="25"/>
    </row>
    <row r="120" spans="1:10" ht="16.5" customHeight="1" x14ac:dyDescent="0.3">
      <c r="A120" s="123"/>
      <c r="B120" s="29"/>
      <c r="C120" s="30"/>
      <c r="D120" s="30"/>
      <c r="E120" s="30"/>
      <c r="F120" s="71" t="s">
        <v>107</v>
      </c>
      <c r="G120" s="39">
        <v>0</v>
      </c>
      <c r="H120" s="23">
        <v>79</v>
      </c>
      <c r="I120" s="23">
        <f>IF(G120="","",G120*H120)</f>
        <v>0</v>
      </c>
      <c r="J120" s="25"/>
    </row>
    <row r="121" spans="1:10" ht="65.099999999999994" customHeight="1" x14ac:dyDescent="0.3">
      <c r="A121" s="123"/>
      <c r="B121"/>
      <c r="C121" s="30"/>
      <c r="D121" s="30"/>
      <c r="E121" s="30"/>
      <c r="F121" s="31"/>
      <c r="G121" s="32"/>
      <c r="H121" s="33"/>
      <c r="I121" s="24"/>
      <c r="J121" s="25"/>
    </row>
    <row r="122" spans="1:10" ht="16.5" customHeight="1" x14ac:dyDescent="0.3">
      <c r="A122" s="123"/>
      <c r="B122" s="29" t="s">
        <v>103</v>
      </c>
      <c r="C122" s="30"/>
      <c r="D122" s="30"/>
      <c r="E122" s="30"/>
      <c r="F122" s="31"/>
      <c r="G122" s="32"/>
      <c r="H122" s="34"/>
      <c r="I122" s="24"/>
      <c r="J122" s="25"/>
    </row>
    <row r="123" spans="1:10" ht="16.5" customHeight="1" x14ac:dyDescent="0.3">
      <c r="A123" s="123"/>
      <c r="B123" s="29" t="s">
        <v>133</v>
      </c>
      <c r="C123" s="30"/>
      <c r="D123" s="30"/>
      <c r="E123" s="30"/>
      <c r="F123" s="31"/>
      <c r="G123" s="32"/>
      <c r="H123" s="34"/>
      <c r="I123" s="24"/>
      <c r="J123" s="25"/>
    </row>
    <row r="124" spans="1:10" ht="16.5" customHeight="1" x14ac:dyDescent="0.3">
      <c r="A124" s="123"/>
      <c r="B124" s="29" t="s">
        <v>104</v>
      </c>
      <c r="C124" s="30"/>
      <c r="D124" s="30"/>
      <c r="E124" s="30"/>
      <c r="F124" s="31"/>
      <c r="G124" s="32"/>
      <c r="H124" s="34"/>
      <c r="I124" s="24"/>
      <c r="J124" s="25"/>
    </row>
    <row r="125" spans="1:10" ht="16.5" customHeight="1" x14ac:dyDescent="0.3">
      <c r="A125" s="123"/>
      <c r="B125" s="29"/>
      <c r="C125" s="30"/>
      <c r="D125" s="30"/>
      <c r="E125" s="30"/>
      <c r="F125" s="31"/>
      <c r="G125" s="32"/>
      <c r="H125" s="34"/>
      <c r="I125" s="24"/>
      <c r="J125" s="25"/>
    </row>
    <row r="126" spans="1:10" ht="16.5" customHeight="1" x14ac:dyDescent="0.3">
      <c r="A126" s="123"/>
      <c r="B126" s="29"/>
      <c r="C126" s="30"/>
      <c r="D126" s="30"/>
      <c r="E126" s="30"/>
      <c r="F126" s="31"/>
      <c r="G126" s="32"/>
      <c r="H126" s="34"/>
      <c r="I126" s="24"/>
      <c r="J126" s="25"/>
    </row>
    <row r="127" spans="1:10" ht="16.5" customHeight="1" x14ac:dyDescent="0.3">
      <c r="A127" s="123"/>
      <c r="B127" s="26" t="s">
        <v>98</v>
      </c>
      <c r="C127" s="27"/>
      <c r="D127" s="27"/>
      <c r="E127" s="27"/>
      <c r="F127" s="71" t="s">
        <v>99</v>
      </c>
      <c r="G127" s="39">
        <v>0</v>
      </c>
      <c r="H127" s="23">
        <v>25</v>
      </c>
      <c r="I127" s="23">
        <f>IF(G127="","",G127*H127)</f>
        <v>0</v>
      </c>
      <c r="J127" s="25"/>
    </row>
    <row r="128" spans="1:10" ht="15.95" customHeight="1" x14ac:dyDescent="0.3">
      <c r="A128" s="123"/>
      <c r="B128" s="29"/>
      <c r="C128" s="30"/>
      <c r="D128" s="30"/>
      <c r="E128" s="30"/>
      <c r="F128" s="71" t="s">
        <v>100</v>
      </c>
      <c r="G128" s="39">
        <v>0</v>
      </c>
      <c r="H128" s="23">
        <v>69</v>
      </c>
      <c r="I128" s="23">
        <f>IF(G128="","",G128*H128)</f>
        <v>0</v>
      </c>
      <c r="J128" s="25"/>
    </row>
    <row r="129" spans="1:10" ht="65.099999999999994" customHeight="1" x14ac:dyDescent="0.3">
      <c r="A129" s="123"/>
      <c r="B129"/>
      <c r="C129" s="30"/>
      <c r="D129" s="30"/>
      <c r="E129" s="30"/>
      <c r="F129" s="31"/>
      <c r="G129" s="32"/>
      <c r="H129" s="33"/>
      <c r="I129" s="24"/>
      <c r="J129" s="25"/>
    </row>
    <row r="130" spans="1:10" ht="16.5" customHeight="1" x14ac:dyDescent="0.3">
      <c r="A130" s="123"/>
      <c r="B130" s="29" t="s">
        <v>159</v>
      </c>
      <c r="C130" s="30"/>
      <c r="D130" s="30"/>
      <c r="E130" s="30"/>
      <c r="F130" s="31"/>
      <c r="G130" s="32"/>
      <c r="H130" s="34"/>
      <c r="I130" s="24"/>
      <c r="J130" s="25"/>
    </row>
    <row r="131" spans="1:10" ht="16.5" customHeight="1" x14ac:dyDescent="0.3">
      <c r="A131" s="123"/>
      <c r="B131" s="29" t="s">
        <v>105</v>
      </c>
      <c r="C131" s="30"/>
      <c r="D131" s="30"/>
      <c r="E131" s="30"/>
      <c r="F131" s="31"/>
      <c r="G131" s="32"/>
      <c r="H131" s="34"/>
      <c r="I131" s="24"/>
      <c r="J131" s="25"/>
    </row>
    <row r="132" spans="1:10" ht="16.5" customHeight="1" x14ac:dyDescent="0.3">
      <c r="A132" s="123"/>
      <c r="B132" s="29"/>
      <c r="C132" s="30"/>
      <c r="D132" s="30"/>
      <c r="E132" s="30"/>
      <c r="F132" s="31"/>
      <c r="G132" s="32"/>
      <c r="H132" s="34"/>
      <c r="I132" s="24"/>
      <c r="J132" s="25"/>
    </row>
    <row r="133" spans="1:10" ht="16.5" customHeight="1" x14ac:dyDescent="0.3">
      <c r="A133" s="123"/>
      <c r="B133" s="29"/>
      <c r="C133" s="30"/>
      <c r="D133" s="30"/>
      <c r="E133" s="30"/>
      <c r="F133" s="31"/>
      <c r="G133" s="32"/>
      <c r="H133" s="34"/>
      <c r="I133" s="24"/>
      <c r="J133" s="25"/>
    </row>
    <row r="134" spans="1:10" ht="16.5" customHeight="1" x14ac:dyDescent="0.3">
      <c r="A134" s="123"/>
      <c r="B134" s="26" t="s">
        <v>50</v>
      </c>
      <c r="C134" s="27"/>
      <c r="D134" s="27"/>
      <c r="E134" s="27"/>
      <c r="F134" s="71" t="s">
        <v>95</v>
      </c>
      <c r="G134" s="39">
        <v>0</v>
      </c>
      <c r="H134" s="23">
        <v>39</v>
      </c>
      <c r="I134" s="23">
        <f>IF(G134="","",G134*H134)</f>
        <v>0</v>
      </c>
      <c r="J134" s="25"/>
    </row>
    <row r="135" spans="1:10" ht="16.5" customHeight="1" x14ac:dyDescent="0.3">
      <c r="A135" s="123"/>
      <c r="B135" s="26"/>
      <c r="C135" s="27"/>
      <c r="D135" s="27"/>
      <c r="E135" s="27"/>
      <c r="F135" s="71" t="s">
        <v>101</v>
      </c>
      <c r="G135" s="39">
        <v>0</v>
      </c>
      <c r="H135" s="23">
        <v>69</v>
      </c>
      <c r="I135" s="23">
        <f>IF(G135="","",G135*H135)</f>
        <v>0</v>
      </c>
      <c r="J135" s="25"/>
    </row>
    <row r="136" spans="1:10" ht="65.099999999999994" customHeight="1" x14ac:dyDescent="0.3">
      <c r="A136" s="123"/>
      <c r="B136" s="26"/>
      <c r="C136" s="27"/>
      <c r="D136" s="27"/>
      <c r="E136" s="27"/>
      <c r="F136" s="71"/>
      <c r="G136" s="101"/>
      <c r="H136" s="23"/>
      <c r="I136" s="23"/>
      <c r="J136" s="25"/>
    </row>
    <row r="137" spans="1:10" ht="16.5" customHeight="1" x14ac:dyDescent="0.3">
      <c r="A137" s="123"/>
      <c r="B137" s="29" t="s">
        <v>160</v>
      </c>
      <c r="C137" s="30"/>
      <c r="D137" s="30"/>
      <c r="E137" s="30"/>
      <c r="F137" s="31"/>
      <c r="G137" s="32"/>
      <c r="H137" s="34"/>
      <c r="I137" s="24"/>
      <c r="J137" s="25"/>
    </row>
    <row r="138" spans="1:10" ht="16.5" customHeight="1" x14ac:dyDescent="0.3">
      <c r="A138" s="123"/>
      <c r="B138" s="29" t="s">
        <v>161</v>
      </c>
      <c r="C138" s="30"/>
      <c r="D138" s="30"/>
      <c r="E138" s="30"/>
      <c r="F138" s="31"/>
      <c r="G138" s="32"/>
      <c r="H138" s="34"/>
      <c r="I138" s="24"/>
      <c r="J138" s="25"/>
    </row>
    <row r="139" spans="1:10" ht="16.5" customHeight="1" x14ac:dyDescent="0.3">
      <c r="A139" s="123"/>
      <c r="B139" s="29"/>
      <c r="C139" s="30"/>
      <c r="D139" s="30"/>
      <c r="E139" s="30"/>
      <c r="F139" s="31"/>
      <c r="G139" s="32"/>
      <c r="H139" s="34"/>
      <c r="I139" s="24"/>
      <c r="J139" s="25"/>
    </row>
    <row r="140" spans="1:10" ht="16.5" customHeight="1" x14ac:dyDescent="0.3">
      <c r="A140" s="124"/>
      <c r="B140" s="29"/>
      <c r="C140" s="30"/>
      <c r="D140" s="30"/>
      <c r="E140" s="30"/>
      <c r="F140" s="31"/>
      <c r="G140" s="32"/>
      <c r="H140" s="34"/>
      <c r="I140" s="24"/>
      <c r="J140" s="25"/>
    </row>
    <row r="141" spans="1:10" ht="16.5" customHeight="1" x14ac:dyDescent="0.3">
      <c r="A141" s="113" t="s">
        <v>106</v>
      </c>
      <c r="B141" s="26" t="s">
        <v>52</v>
      </c>
      <c r="C141" s="27"/>
      <c r="D141" s="27"/>
      <c r="E141" s="27"/>
      <c r="F141" s="28"/>
      <c r="G141" s="39">
        <v>0</v>
      </c>
      <c r="H141" s="23">
        <v>57</v>
      </c>
      <c r="I141" s="23">
        <f>IF(G141="","",G141*H141)</f>
        <v>0</v>
      </c>
      <c r="J141" s="25"/>
    </row>
    <row r="142" spans="1:10" ht="9.9499999999999993" customHeight="1" x14ac:dyDescent="0.3">
      <c r="A142" s="114"/>
      <c r="B142"/>
      <c r="C142" s="30"/>
      <c r="D142" s="30"/>
      <c r="E142" s="30"/>
      <c r="F142" s="30"/>
      <c r="G142" s="30"/>
      <c r="H142" s="30"/>
      <c r="I142" s="30"/>
      <c r="J142" s="25"/>
    </row>
    <row r="143" spans="1:10" ht="65.099999999999994" customHeight="1" x14ac:dyDescent="0.3">
      <c r="A143" s="114"/>
      <c r="B143"/>
      <c r="C143" s="30"/>
      <c r="D143" s="30"/>
      <c r="E143" s="30"/>
      <c r="F143" s="31"/>
      <c r="G143" s="32"/>
      <c r="H143" s="33"/>
      <c r="I143" s="24"/>
      <c r="J143" s="25"/>
    </row>
    <row r="144" spans="1:10" ht="16.5" customHeight="1" x14ac:dyDescent="0.3">
      <c r="A144" s="114"/>
      <c r="B144" s="29" t="s">
        <v>145</v>
      </c>
      <c r="C144" s="30"/>
      <c r="D144"/>
      <c r="E144" s="30"/>
      <c r="F144" s="31"/>
      <c r="G144" s="32"/>
      <c r="H144" s="34"/>
      <c r="I144" s="24"/>
      <c r="J144" s="25"/>
    </row>
    <row r="145" spans="1:10" ht="16.5" customHeight="1" x14ac:dyDescent="0.3">
      <c r="A145" s="114"/>
      <c r="B145" s="29" t="s">
        <v>146</v>
      </c>
      <c r="C145" s="30"/>
      <c r="D145"/>
      <c r="E145" s="30"/>
      <c r="F145" s="31"/>
      <c r="G145" s="32"/>
      <c r="H145" s="34"/>
      <c r="I145" s="24"/>
      <c r="J145" s="25"/>
    </row>
    <row r="146" spans="1:10" ht="16.5" customHeight="1" x14ac:dyDescent="0.3">
      <c r="A146" s="114"/>
      <c r="B146" s="29" t="s">
        <v>144</v>
      </c>
      <c r="C146" s="30"/>
      <c r="D146" s="30"/>
      <c r="E146" s="30"/>
      <c r="F146" s="31"/>
      <c r="G146" s="32"/>
      <c r="H146" s="34"/>
      <c r="I146" s="24"/>
      <c r="J146" s="25"/>
    </row>
    <row r="147" spans="1:10" ht="16.5" customHeight="1" x14ac:dyDescent="0.3">
      <c r="A147" s="114"/>
      <c r="B147" s="29"/>
      <c r="C147" s="30"/>
      <c r="D147" s="30"/>
      <c r="E147" s="30"/>
      <c r="F147" s="31"/>
      <c r="G147" s="32"/>
      <c r="H147" s="34"/>
      <c r="I147" s="24"/>
      <c r="J147" s="25"/>
    </row>
    <row r="148" spans="1:10" ht="16.5" customHeight="1" x14ac:dyDescent="0.3">
      <c r="A148" s="114"/>
      <c r="B148" s="29"/>
      <c r="C148" s="30"/>
      <c r="D148" s="30"/>
      <c r="E148" s="30"/>
      <c r="F148" s="31"/>
      <c r="G148" s="32"/>
      <c r="H148" s="34"/>
      <c r="I148" s="24"/>
      <c r="J148" s="25"/>
    </row>
    <row r="149" spans="1:10" ht="16.5" customHeight="1" x14ac:dyDescent="0.3">
      <c r="A149" s="114"/>
      <c r="B149" s="26" t="s">
        <v>51</v>
      </c>
      <c r="C149" s="27"/>
      <c r="D149" s="27"/>
      <c r="E149" s="27"/>
      <c r="F149" s="28"/>
      <c r="G149" s="39">
        <v>0</v>
      </c>
      <c r="H149" s="23">
        <v>130</v>
      </c>
      <c r="I149" s="23">
        <f>IF(G149="","",G149*H149)</f>
        <v>0</v>
      </c>
      <c r="J149" s="25"/>
    </row>
    <row r="150" spans="1:10" ht="9.9499999999999993" customHeight="1" x14ac:dyDescent="0.3">
      <c r="A150" s="114"/>
      <c r="B150"/>
      <c r="C150" s="30"/>
      <c r="D150" s="30"/>
      <c r="E150" s="30"/>
      <c r="F150" s="30"/>
      <c r="G150" s="30"/>
      <c r="H150" s="30"/>
      <c r="I150" s="30"/>
      <c r="J150" s="25"/>
    </row>
    <row r="151" spans="1:10" ht="65.099999999999994" customHeight="1" x14ac:dyDescent="0.3">
      <c r="A151" s="114"/>
      <c r="B151"/>
      <c r="C151" s="30"/>
      <c r="D151" s="30"/>
      <c r="E151" s="30"/>
      <c r="F151" s="31"/>
      <c r="G151" s="32"/>
      <c r="H151" s="33"/>
      <c r="I151" s="24"/>
      <c r="J151" s="25"/>
    </row>
    <row r="152" spans="1:10" ht="16.5" customHeight="1" x14ac:dyDescent="0.3">
      <c r="A152" s="114"/>
      <c r="B152" s="29" t="s">
        <v>167</v>
      </c>
      <c r="C152" s="30"/>
      <c r="D152"/>
      <c r="E152" s="30"/>
      <c r="F152" s="31"/>
      <c r="G152" s="32"/>
      <c r="H152" s="34"/>
      <c r="I152" s="24"/>
      <c r="J152" s="25"/>
    </row>
    <row r="153" spans="1:10" ht="16.5" customHeight="1" x14ac:dyDescent="0.3">
      <c r="A153" s="114"/>
      <c r="B153" s="29" t="s">
        <v>139</v>
      </c>
      <c r="C153" s="30"/>
      <c r="D153" s="30"/>
      <c r="E153" s="30"/>
      <c r="F153" s="31"/>
      <c r="G153" s="32"/>
      <c r="H153" s="34"/>
      <c r="I153" s="24"/>
      <c r="J153" s="25"/>
    </row>
    <row r="154" spans="1:10" ht="16.5" customHeight="1" x14ac:dyDescent="0.3">
      <c r="A154" s="114"/>
      <c r="B154" s="29" t="s">
        <v>135</v>
      </c>
      <c r="C154" s="30"/>
      <c r="D154" s="30"/>
      <c r="E154" s="30"/>
      <c r="F154" s="31"/>
      <c r="G154" s="32"/>
      <c r="H154" s="34"/>
      <c r="I154" s="24"/>
      <c r="J154" s="25"/>
    </row>
    <row r="155" spans="1:10" ht="16.5" customHeight="1" x14ac:dyDescent="0.3">
      <c r="A155" s="114"/>
      <c r="B155" s="29" t="s">
        <v>134</v>
      </c>
      <c r="C155" s="30"/>
      <c r="D155" s="30"/>
      <c r="E155" s="30"/>
      <c r="F155" s="31"/>
      <c r="G155" s="32"/>
      <c r="H155" s="34"/>
      <c r="I155" s="24"/>
      <c r="J155" s="25"/>
    </row>
    <row r="156" spans="1:10" ht="16.5" customHeight="1" x14ac:dyDescent="0.3">
      <c r="A156" s="114"/>
      <c r="B156" s="29" t="s">
        <v>136</v>
      </c>
      <c r="C156" s="30"/>
      <c r="D156" s="30"/>
      <c r="E156" s="30"/>
      <c r="F156" s="31"/>
      <c r="G156" s="32"/>
      <c r="H156" s="34"/>
      <c r="I156" s="24"/>
      <c r="J156" s="25"/>
    </row>
    <row r="157" spans="1:10" ht="16.5" customHeight="1" x14ac:dyDescent="0.3">
      <c r="A157" s="114"/>
      <c r="B157" s="29" t="s">
        <v>137</v>
      </c>
      <c r="C157" s="30"/>
      <c r="D157" s="30"/>
      <c r="E157" s="30"/>
      <c r="F157" s="31"/>
      <c r="G157" s="32"/>
      <c r="H157" s="34"/>
      <c r="I157" s="24"/>
      <c r="J157" s="25"/>
    </row>
    <row r="158" spans="1:10" ht="16.5" customHeight="1" x14ac:dyDescent="0.3">
      <c r="A158" s="114"/>
      <c r="B158" s="29" t="s">
        <v>138</v>
      </c>
      <c r="C158" s="30"/>
      <c r="D158" s="30"/>
      <c r="E158" s="30"/>
      <c r="F158" s="31"/>
      <c r="G158" s="32"/>
      <c r="H158" s="34"/>
      <c r="I158" s="24"/>
      <c r="J158" s="25"/>
    </row>
    <row r="159" spans="1:10" ht="16.5" customHeight="1" x14ac:dyDescent="0.3">
      <c r="A159" s="114"/>
      <c r="B159" s="29" t="s">
        <v>140</v>
      </c>
      <c r="C159" s="30"/>
      <c r="D159" s="30"/>
      <c r="E159" s="30"/>
      <c r="F159" s="31"/>
      <c r="G159" s="32"/>
      <c r="H159" s="34"/>
      <c r="I159" s="24"/>
      <c r="J159" s="25"/>
    </row>
    <row r="160" spans="1:10" ht="16.5" customHeight="1" x14ac:dyDescent="0.3">
      <c r="A160" s="114"/>
      <c r="B160" s="29" t="s">
        <v>141</v>
      </c>
      <c r="C160" s="30"/>
      <c r="D160" s="30"/>
      <c r="E160" s="30"/>
      <c r="F160" s="31"/>
      <c r="G160" s="32"/>
      <c r="H160" s="34"/>
      <c r="I160" s="24"/>
      <c r="J160" s="25"/>
    </row>
    <row r="161" spans="1:10" ht="16.5" customHeight="1" x14ac:dyDescent="0.3">
      <c r="A161" s="114"/>
      <c r="B161" s="29" t="s">
        <v>142</v>
      </c>
      <c r="C161" s="30"/>
      <c r="D161" s="30"/>
      <c r="E161" s="30"/>
      <c r="F161" s="31"/>
      <c r="G161" s="32"/>
      <c r="H161" s="34"/>
      <c r="I161" s="24"/>
      <c r="J161" s="25"/>
    </row>
    <row r="162" spans="1:10" ht="16.5" customHeight="1" x14ac:dyDescent="0.3">
      <c r="A162" s="114"/>
      <c r="B162" s="29" t="s">
        <v>143</v>
      </c>
      <c r="C162" s="30"/>
      <c r="D162" s="30"/>
      <c r="E162" s="30"/>
      <c r="F162" s="31"/>
      <c r="G162" s="32"/>
      <c r="H162" s="34"/>
      <c r="I162" s="24"/>
      <c r="J162" s="25"/>
    </row>
    <row r="163" spans="1:10" ht="16.5" customHeight="1" x14ac:dyDescent="0.3">
      <c r="A163" s="114"/>
      <c r="B163" s="29" t="s">
        <v>168</v>
      </c>
      <c r="C163" s="30"/>
      <c r="D163" s="30"/>
      <c r="E163" s="30"/>
      <c r="F163" s="31"/>
      <c r="G163" s="32"/>
      <c r="H163" s="34"/>
      <c r="I163" s="24"/>
      <c r="J163" s="25"/>
    </row>
    <row r="164" spans="1:10" ht="16.5" customHeight="1" x14ac:dyDescent="0.3">
      <c r="A164" s="114"/>
      <c r="B164" s="29"/>
      <c r="C164" s="30"/>
      <c r="D164" s="30"/>
      <c r="E164" s="30"/>
      <c r="F164" s="31"/>
      <c r="G164" s="32"/>
      <c r="H164" s="34"/>
      <c r="I164" s="24"/>
      <c r="J164" s="25"/>
    </row>
    <row r="165" spans="1:10" ht="16.5" customHeight="1" x14ac:dyDescent="0.3">
      <c r="A165" s="115"/>
      <c r="B165" s="35"/>
      <c r="C165" s="30"/>
      <c r="D165" s="30"/>
      <c r="E165" s="30"/>
      <c r="F165" s="31"/>
      <c r="G165" s="32"/>
      <c r="H165" s="34"/>
      <c r="I165" s="24"/>
      <c r="J165" s="25"/>
    </row>
    <row r="166" spans="1:10" ht="16.5" customHeight="1" x14ac:dyDescent="0.3">
      <c r="A166" s="128" t="s">
        <v>147</v>
      </c>
      <c r="B166" s="26" t="s">
        <v>87</v>
      </c>
      <c r="C166" s="27"/>
      <c r="D166" s="27"/>
      <c r="E166" s="27"/>
      <c r="F166" s="71" t="s">
        <v>56</v>
      </c>
      <c r="G166" s="39">
        <v>0</v>
      </c>
      <c r="H166" s="23">
        <v>299</v>
      </c>
      <c r="I166" s="23">
        <f>IF(G166="","",G166*H166)</f>
        <v>0</v>
      </c>
      <c r="J166" s="25"/>
    </row>
    <row r="167" spans="1:10" ht="9.9499999999999993" customHeight="1" x14ac:dyDescent="0.3">
      <c r="A167" s="129"/>
      <c r="B167"/>
      <c r="C167" s="30"/>
      <c r="D167" s="30"/>
      <c r="E167" s="30"/>
      <c r="F167" s="71"/>
      <c r="G167" s="71"/>
      <c r="H167" s="23"/>
      <c r="I167" s="23"/>
      <c r="J167" s="25"/>
    </row>
    <row r="168" spans="1:10" ht="65.099999999999994" customHeight="1" x14ac:dyDescent="0.3">
      <c r="A168" s="129"/>
      <c r="B168"/>
      <c r="C168" s="30"/>
      <c r="D168" s="30"/>
      <c r="E168" s="30"/>
      <c r="F168" s="31"/>
      <c r="G168" s="32"/>
      <c r="H168" s="33"/>
      <c r="I168" s="24"/>
      <c r="J168" s="25"/>
    </row>
    <row r="169" spans="1:10" ht="16.5" customHeight="1" x14ac:dyDescent="0.3">
      <c r="A169" s="129"/>
      <c r="B169" s="29" t="s">
        <v>88</v>
      </c>
      <c r="C169" s="30"/>
      <c r="D169"/>
      <c r="E169" s="30"/>
      <c r="F169" s="31"/>
      <c r="G169" s="32"/>
      <c r="H169" s="34"/>
      <c r="I169" s="24"/>
      <c r="J169" s="25"/>
    </row>
    <row r="170" spans="1:10" ht="16.5" customHeight="1" x14ac:dyDescent="0.3">
      <c r="A170" s="129"/>
      <c r="B170" s="29" t="s">
        <v>153</v>
      </c>
      <c r="C170" s="30"/>
      <c r="D170" s="30"/>
      <c r="E170" s="30"/>
      <c r="F170" s="31"/>
      <c r="G170" s="32"/>
      <c r="H170" s="34"/>
      <c r="I170" s="24"/>
      <c r="J170" s="25"/>
    </row>
    <row r="171" spans="1:10" ht="16.5" customHeight="1" x14ac:dyDescent="0.3">
      <c r="A171" s="129"/>
      <c r="B171" s="29" t="s">
        <v>154</v>
      </c>
      <c r="C171" s="30"/>
      <c r="D171" s="30"/>
      <c r="E171" s="30"/>
      <c r="F171" s="31"/>
      <c r="G171" s="32"/>
      <c r="H171" s="34"/>
      <c r="I171" s="24"/>
      <c r="J171" s="25"/>
    </row>
    <row r="172" spans="1:10" ht="16.5" customHeight="1" x14ac:dyDescent="0.3">
      <c r="A172" s="129"/>
      <c r="B172" s="29" t="s">
        <v>89</v>
      </c>
      <c r="C172" s="30"/>
      <c r="D172" s="30"/>
      <c r="E172" s="30"/>
      <c r="F172" s="31"/>
      <c r="G172" s="32"/>
      <c r="H172" s="34"/>
      <c r="I172" s="24"/>
      <c r="J172" s="25"/>
    </row>
    <row r="173" spans="1:10" ht="16.5" customHeight="1" x14ac:dyDescent="0.3">
      <c r="A173" s="129"/>
      <c r="B173" s="29" t="s">
        <v>86</v>
      </c>
      <c r="C173" s="30"/>
      <c r="D173" s="30"/>
      <c r="E173" s="30"/>
      <c r="F173" s="31"/>
      <c r="G173" s="32"/>
      <c r="H173" s="34"/>
      <c r="I173" s="24"/>
      <c r="J173" s="25"/>
    </row>
    <row r="174" spans="1:10" ht="16.5" customHeight="1" x14ac:dyDescent="0.3">
      <c r="A174" s="129"/>
      <c r="B174" s="35"/>
      <c r="C174" s="30"/>
      <c r="D174" s="30"/>
      <c r="E174" s="30"/>
      <c r="F174" s="31"/>
      <c r="G174" s="32"/>
      <c r="H174" s="34"/>
      <c r="I174" s="24"/>
      <c r="J174" s="25"/>
    </row>
    <row r="175" spans="1:10" ht="16.5" customHeight="1" x14ac:dyDescent="0.3">
      <c r="A175" s="130"/>
      <c r="B175" s="35"/>
      <c r="C175" s="30"/>
      <c r="D175" s="30"/>
      <c r="E175" s="30"/>
      <c r="F175" s="31"/>
      <c r="G175" s="32"/>
      <c r="H175" s="34"/>
      <c r="I175" s="24"/>
      <c r="J175" s="25"/>
    </row>
    <row r="176" spans="1:10" ht="16.5" customHeight="1" x14ac:dyDescent="0.3">
      <c r="A176" s="116" t="s">
        <v>58</v>
      </c>
      <c r="B176" s="26" t="s">
        <v>57</v>
      </c>
      <c r="C176" s="27"/>
      <c r="D176" s="27"/>
      <c r="E176" s="27"/>
      <c r="F176" s="28"/>
      <c r="G176" s="39">
        <v>0</v>
      </c>
      <c r="H176" s="23">
        <v>142</v>
      </c>
      <c r="I176" s="23">
        <f>IF(G176="","",G176*H176)</f>
        <v>0</v>
      </c>
      <c r="J176" s="25"/>
    </row>
    <row r="177" spans="1:10" ht="16.5" customHeight="1" x14ac:dyDescent="0.3">
      <c r="A177" s="117"/>
      <c r="B177"/>
      <c r="C177" s="30"/>
      <c r="D177" s="30"/>
      <c r="E177" s="30"/>
      <c r="F177" s="30"/>
      <c r="G177" s="30"/>
      <c r="H177" s="30"/>
      <c r="I177" s="30"/>
      <c r="J177" s="25"/>
    </row>
    <row r="178" spans="1:10" ht="65.099999999999994" customHeight="1" x14ac:dyDescent="0.3">
      <c r="A178" s="117"/>
      <c r="B178"/>
      <c r="C178" s="30"/>
      <c r="D178" s="30"/>
      <c r="E178" s="30"/>
      <c r="F178" s="31"/>
      <c r="G178" s="32"/>
      <c r="H178" s="33"/>
      <c r="I178" s="24"/>
      <c r="J178" s="25"/>
    </row>
    <row r="179" spans="1:10" ht="16.5" customHeight="1" x14ac:dyDescent="0.3">
      <c r="A179" s="117"/>
      <c r="B179" s="29" t="s">
        <v>155</v>
      </c>
      <c r="C179" s="30"/>
      <c r="D179"/>
      <c r="E179" s="30"/>
      <c r="F179" s="31"/>
      <c r="G179" s="32"/>
      <c r="H179" s="34"/>
      <c r="I179" s="24"/>
      <c r="J179" s="25"/>
    </row>
    <row r="180" spans="1:10" ht="16.5" customHeight="1" x14ac:dyDescent="0.3">
      <c r="A180" s="117"/>
      <c r="B180" s="29" t="s">
        <v>108</v>
      </c>
      <c r="C180" s="30"/>
      <c r="D180" s="30"/>
      <c r="E180" s="30"/>
      <c r="F180" s="31"/>
      <c r="G180" s="32"/>
      <c r="H180" s="34"/>
      <c r="I180" s="24"/>
      <c r="J180" s="25"/>
    </row>
    <row r="181" spans="1:10" ht="16.5" customHeight="1" x14ac:dyDescent="0.3">
      <c r="A181" s="117"/>
      <c r="B181" s="29" t="s">
        <v>156</v>
      </c>
      <c r="C181" s="30"/>
      <c r="D181" s="30"/>
      <c r="E181" s="30"/>
      <c r="F181" s="31"/>
      <c r="G181" s="32"/>
      <c r="H181" s="34"/>
      <c r="I181" s="24"/>
      <c r="J181" s="25"/>
    </row>
    <row r="182" spans="1:10" ht="16.5" customHeight="1" x14ac:dyDescent="0.3">
      <c r="A182" s="117"/>
      <c r="B182" s="29"/>
      <c r="C182" s="30"/>
      <c r="D182" s="30"/>
      <c r="E182" s="30"/>
      <c r="F182" s="31"/>
      <c r="G182" s="32"/>
      <c r="H182" s="34"/>
      <c r="I182" s="24"/>
      <c r="J182" s="25"/>
    </row>
    <row r="183" spans="1:10" ht="16.5" customHeight="1" x14ac:dyDescent="0.3">
      <c r="A183" s="117"/>
      <c r="B183"/>
      <c r="C183" s="30"/>
      <c r="D183" s="30"/>
      <c r="E183" s="30"/>
      <c r="F183" s="31"/>
      <c r="G183" s="32"/>
      <c r="H183" s="34"/>
      <c r="I183" s="24"/>
      <c r="J183" s="25"/>
    </row>
    <row r="184" spans="1:10" ht="16.5" customHeight="1" x14ac:dyDescent="0.3">
      <c r="A184" s="117"/>
      <c r="B184" s="26" t="s">
        <v>70</v>
      </c>
      <c r="C184" s="27"/>
      <c r="D184" s="27"/>
      <c r="E184" s="27"/>
      <c r="F184" s="71" t="s">
        <v>74</v>
      </c>
      <c r="G184" s="39">
        <v>0</v>
      </c>
      <c r="H184" s="23">
        <v>28</v>
      </c>
      <c r="I184" s="23">
        <f>IF(G184="","",G184*H184)</f>
        <v>0</v>
      </c>
      <c r="J184" s="25"/>
    </row>
    <row r="185" spans="1:10" ht="16.5" customHeight="1" x14ac:dyDescent="0.3">
      <c r="A185" s="117"/>
      <c r="B185" s="26"/>
      <c r="C185" s="27"/>
      <c r="D185" s="27"/>
      <c r="E185" s="27"/>
      <c r="F185" s="71" t="s">
        <v>73</v>
      </c>
      <c r="G185" s="39">
        <v>0</v>
      </c>
      <c r="H185" s="23">
        <v>22</v>
      </c>
      <c r="I185" s="23">
        <f t="shared" ref="I185:I189" si="2">IF(G185="","",G185*H185)</f>
        <v>0</v>
      </c>
      <c r="J185" s="25"/>
    </row>
    <row r="186" spans="1:10" ht="16.5" customHeight="1" x14ac:dyDescent="0.3">
      <c r="A186" s="117"/>
      <c r="B186" s="26"/>
      <c r="C186" s="27"/>
      <c r="D186" s="27"/>
      <c r="E186" s="27"/>
      <c r="F186" s="71" t="s">
        <v>72</v>
      </c>
      <c r="G186" s="39">
        <v>0</v>
      </c>
      <c r="H186" s="23">
        <v>69</v>
      </c>
      <c r="I186" s="23">
        <f t="shared" si="2"/>
        <v>0</v>
      </c>
      <c r="J186" s="25"/>
    </row>
    <row r="187" spans="1:10" ht="16.5" customHeight="1" x14ac:dyDescent="0.3">
      <c r="A187" s="117"/>
      <c r="B187"/>
      <c r="C187" s="27"/>
      <c r="D187" s="27"/>
      <c r="E187" s="27"/>
      <c r="F187" s="71" t="s">
        <v>75</v>
      </c>
      <c r="G187" s="39">
        <v>0</v>
      </c>
      <c r="H187" s="23">
        <v>192</v>
      </c>
      <c r="I187" s="23">
        <f t="shared" si="2"/>
        <v>0</v>
      </c>
      <c r="J187" s="25"/>
    </row>
    <row r="188" spans="1:10" ht="16.5" customHeight="1" x14ac:dyDescent="0.3">
      <c r="A188" s="117"/>
      <c r="B188" s="26"/>
      <c r="C188" s="27"/>
      <c r="D188" s="27"/>
      <c r="E188" s="27"/>
      <c r="F188" s="71" t="s">
        <v>76</v>
      </c>
      <c r="G188" s="39">
        <v>0</v>
      </c>
      <c r="H188" s="23">
        <v>126</v>
      </c>
      <c r="I188" s="23">
        <f t="shared" si="2"/>
        <v>0</v>
      </c>
      <c r="J188" s="25"/>
    </row>
    <row r="189" spans="1:10" ht="16.5" customHeight="1" x14ac:dyDescent="0.3">
      <c r="A189" s="117"/>
      <c r="B189" s="26"/>
      <c r="C189" s="27"/>
      <c r="D189" s="27"/>
      <c r="E189" s="27"/>
      <c r="F189" s="71" t="s">
        <v>77</v>
      </c>
      <c r="G189" s="39">
        <v>0</v>
      </c>
      <c r="H189" s="23">
        <v>209</v>
      </c>
      <c r="I189" s="23">
        <f t="shared" si="2"/>
        <v>0</v>
      </c>
      <c r="J189" s="25"/>
    </row>
    <row r="190" spans="1:10" ht="16.5" customHeight="1" x14ac:dyDescent="0.3">
      <c r="A190" s="117"/>
      <c r="B190"/>
      <c r="C190" s="30"/>
      <c r="D190" s="30"/>
      <c r="E190" s="30"/>
      <c r="F190" s="30"/>
      <c r="G190" s="30"/>
      <c r="H190" s="30"/>
      <c r="I190" s="30"/>
      <c r="J190" s="25"/>
    </row>
    <row r="191" spans="1:10" ht="16.5" customHeight="1" x14ac:dyDescent="0.3">
      <c r="A191" s="117"/>
      <c r="B191" s="29" t="s">
        <v>157</v>
      </c>
      <c r="C191" s="30"/>
      <c r="D191"/>
      <c r="E191" s="30"/>
      <c r="F191" s="31"/>
      <c r="G191" s="32"/>
      <c r="H191" s="34"/>
      <c r="I191" s="24"/>
      <c r="J191" s="25"/>
    </row>
    <row r="192" spans="1:10" ht="16.5" customHeight="1" x14ac:dyDescent="0.3">
      <c r="A192" s="117"/>
      <c r="B192" s="29" t="s">
        <v>71</v>
      </c>
      <c r="C192" s="30"/>
      <c r="D192" s="30"/>
      <c r="E192" s="30"/>
      <c r="F192" s="31"/>
      <c r="G192" s="32"/>
      <c r="H192" s="34"/>
      <c r="I192" s="24"/>
      <c r="J192" s="25"/>
    </row>
    <row r="193" spans="1:10" ht="16.5" customHeight="1" x14ac:dyDescent="0.3">
      <c r="A193" s="117"/>
      <c r="B193" s="29"/>
      <c r="C193" s="30"/>
      <c r="D193" s="30"/>
      <c r="E193" s="30"/>
      <c r="F193" s="31"/>
      <c r="G193" s="32"/>
      <c r="H193" s="34"/>
      <c r="I193" s="24"/>
      <c r="J193" s="25"/>
    </row>
    <row r="194" spans="1:10" ht="16.5" customHeight="1" x14ac:dyDescent="0.3">
      <c r="A194" s="117"/>
      <c r="B194" s="29"/>
      <c r="C194" s="30"/>
      <c r="D194" s="30"/>
      <c r="E194" s="30"/>
      <c r="F194" s="31"/>
      <c r="G194" s="32"/>
      <c r="H194" s="34"/>
      <c r="I194" s="24"/>
      <c r="J194" s="25"/>
    </row>
    <row r="195" spans="1:10" ht="16.5" customHeight="1" x14ac:dyDescent="0.3">
      <c r="A195" s="117"/>
      <c r="B195" s="26" t="s">
        <v>158</v>
      </c>
      <c r="C195" s="27"/>
      <c r="D195" s="27"/>
      <c r="E195" s="27"/>
      <c r="F195" s="71" t="s">
        <v>78</v>
      </c>
      <c r="G195" s="39">
        <v>0</v>
      </c>
      <c r="H195" s="23">
        <f>1.5*46</f>
        <v>69</v>
      </c>
      <c r="I195" s="23">
        <f>IF(G195="","",G195*H195)</f>
        <v>0</v>
      </c>
      <c r="J195" s="25"/>
    </row>
    <row r="196" spans="1:10" ht="16.5" customHeight="1" x14ac:dyDescent="0.3">
      <c r="A196" s="117"/>
      <c r="B196" s="29"/>
      <c r="C196" s="30"/>
      <c r="D196" s="30"/>
      <c r="E196" s="30"/>
      <c r="F196" s="71" t="s">
        <v>79</v>
      </c>
      <c r="G196" s="39">
        <v>0</v>
      </c>
      <c r="H196" s="23">
        <v>90</v>
      </c>
      <c r="I196" s="23">
        <f t="shared" ref="I196" si="3">IF(G196="","",G196*H196)</f>
        <v>0</v>
      </c>
      <c r="J196" s="25"/>
    </row>
    <row r="197" spans="1:10" ht="65.099999999999994" customHeight="1" x14ac:dyDescent="0.3">
      <c r="A197" s="117"/>
      <c r="B197" s="29"/>
      <c r="C197" s="30"/>
      <c r="D197" s="30"/>
      <c r="E197" s="30"/>
      <c r="F197" s="31"/>
      <c r="G197" s="32"/>
      <c r="H197" s="34"/>
      <c r="I197" s="24"/>
      <c r="J197" s="25"/>
    </row>
    <row r="198" spans="1:10" ht="16.5" customHeight="1" x14ac:dyDescent="0.3">
      <c r="A198" s="117"/>
      <c r="B198" s="29" t="s">
        <v>109</v>
      </c>
      <c r="C198" s="30"/>
      <c r="D198" s="30"/>
      <c r="E198" s="30"/>
      <c r="F198" s="31"/>
      <c r="G198" s="32"/>
      <c r="H198" s="34"/>
      <c r="I198" s="24"/>
      <c r="J198" s="25"/>
    </row>
    <row r="199" spans="1:10" ht="16.5" customHeight="1" x14ac:dyDescent="0.3">
      <c r="A199" s="117"/>
      <c r="B199" s="29"/>
      <c r="C199" s="30"/>
      <c r="D199" s="30"/>
      <c r="E199" s="30"/>
      <c r="F199" s="31"/>
      <c r="G199" s="32"/>
      <c r="H199" s="34"/>
      <c r="I199" s="24"/>
      <c r="J199" s="25"/>
    </row>
    <row r="200" spans="1:10" ht="16.5" customHeight="1" x14ac:dyDescent="0.3">
      <c r="A200" s="117"/>
      <c r="B200" s="29"/>
      <c r="C200" s="30"/>
      <c r="D200" s="30"/>
      <c r="E200" s="30"/>
      <c r="F200" s="31"/>
      <c r="G200" s="32"/>
      <c r="H200" s="34"/>
      <c r="I200" s="24"/>
      <c r="J200" s="25"/>
    </row>
    <row r="201" spans="1:10" ht="16.5" customHeight="1" x14ac:dyDescent="0.3">
      <c r="A201" s="117"/>
      <c r="B201" s="26" t="s">
        <v>84</v>
      </c>
      <c r="C201" s="27"/>
      <c r="D201" s="27"/>
      <c r="E201" s="27"/>
      <c r="F201" s="28"/>
      <c r="G201" s="39">
        <v>0</v>
      </c>
      <c r="H201" s="23">
        <v>57</v>
      </c>
      <c r="I201" s="23">
        <f>IF(G201="","",G201*H201)</f>
        <v>0</v>
      </c>
      <c r="J201" s="25"/>
    </row>
    <row r="202" spans="1:10" ht="16.5" customHeight="1" x14ac:dyDescent="0.3">
      <c r="A202" s="117"/>
      <c r="B202"/>
      <c r="C202" s="30"/>
      <c r="D202" s="30"/>
      <c r="E202" s="30"/>
      <c r="F202" s="30"/>
      <c r="G202" s="30"/>
      <c r="H202" s="30"/>
      <c r="I202" s="30"/>
      <c r="J202" s="25"/>
    </row>
    <row r="203" spans="1:10" ht="65.099999999999994" customHeight="1" x14ac:dyDescent="0.3">
      <c r="A203" s="117"/>
      <c r="B203"/>
      <c r="C203" s="30"/>
      <c r="D203" s="30"/>
      <c r="E203" s="30"/>
      <c r="F203" s="31"/>
      <c r="G203" s="32"/>
      <c r="H203" s="33"/>
      <c r="I203" s="24"/>
      <c r="J203" s="25"/>
    </row>
    <row r="204" spans="1:10" ht="16.5" customHeight="1" x14ac:dyDescent="0.3">
      <c r="A204" s="117"/>
      <c r="B204" s="29" t="s">
        <v>85</v>
      </c>
      <c r="C204" s="30"/>
      <c r="D204"/>
      <c r="E204" s="30"/>
      <c r="F204" s="31"/>
      <c r="G204" s="32"/>
      <c r="H204" s="34"/>
      <c r="I204" s="24"/>
      <c r="J204" s="25"/>
    </row>
    <row r="205" spans="1:10" ht="16.5" customHeight="1" x14ac:dyDescent="0.3">
      <c r="A205" s="118"/>
      <c r="B205" s="29"/>
      <c r="C205" s="30"/>
      <c r="D205" s="30"/>
      <c r="E205" s="30"/>
      <c r="F205" s="31"/>
      <c r="G205" s="32"/>
      <c r="H205" s="34"/>
      <c r="I205" s="24"/>
      <c r="J205" s="25"/>
    </row>
    <row r="206" spans="1:10" ht="16.5" customHeight="1" x14ac:dyDescent="0.3">
      <c r="A206" s="108" t="s">
        <v>0</v>
      </c>
      <c r="B206" s="26" t="s">
        <v>59</v>
      </c>
      <c r="C206" s="27"/>
      <c r="D206" s="27"/>
      <c r="E206" s="27"/>
      <c r="F206" s="42" t="s">
        <v>54</v>
      </c>
      <c r="G206" s="39">
        <v>0</v>
      </c>
      <c r="H206" s="23">
        <v>125</v>
      </c>
      <c r="I206" s="23">
        <f>IF(G206="","",G206*H206)</f>
        <v>0</v>
      </c>
    </row>
    <row r="207" spans="1:10" ht="16.5" customHeight="1" x14ac:dyDescent="0.3">
      <c r="A207" s="109"/>
      <c r="B207" s="29" t="s">
        <v>61</v>
      </c>
      <c r="C207" s="30"/>
      <c r="D207" s="30"/>
      <c r="E207" s="30"/>
      <c r="F207" s="31"/>
      <c r="G207" s="32"/>
      <c r="H207" s="33"/>
      <c r="I207" s="24"/>
    </row>
    <row r="208" spans="1:10" ht="16.5" customHeight="1" x14ac:dyDescent="0.3">
      <c r="A208" s="109"/>
      <c r="B208" s="29" t="s">
        <v>60</v>
      </c>
      <c r="C208" s="30"/>
      <c r="D208" s="30"/>
      <c r="E208" s="30"/>
      <c r="F208" s="31"/>
      <c r="G208" s="32"/>
      <c r="H208" s="33"/>
      <c r="I208" s="24"/>
    </row>
    <row r="209" spans="1:9" ht="16.5" customHeight="1" x14ac:dyDescent="0.3">
      <c r="A209" s="109"/>
      <c r="B209" s="29" t="s">
        <v>62</v>
      </c>
      <c r="C209" s="30"/>
      <c r="D209" s="30"/>
      <c r="E209" s="30"/>
      <c r="F209" s="31"/>
      <c r="G209" s="32"/>
      <c r="H209" s="34"/>
      <c r="I209" s="24"/>
    </row>
    <row r="210" spans="1:9" ht="16.5" customHeight="1" x14ac:dyDescent="0.3">
      <c r="A210" s="109"/>
      <c r="B210" s="29" t="s">
        <v>5</v>
      </c>
      <c r="C210" s="30"/>
      <c r="D210" s="30"/>
      <c r="E210" s="30"/>
      <c r="F210" s="31"/>
      <c r="G210" s="32"/>
      <c r="H210" s="34"/>
      <c r="I210" s="24"/>
    </row>
    <row r="211" spans="1:9" ht="16.5" customHeight="1" x14ac:dyDescent="0.3">
      <c r="A211" s="109"/>
      <c r="B211" s="29" t="s">
        <v>32</v>
      </c>
      <c r="C211" s="30"/>
      <c r="D211" s="30"/>
      <c r="E211" s="30"/>
      <c r="F211" s="31"/>
      <c r="G211" s="32"/>
      <c r="H211" s="34"/>
      <c r="I211" s="24"/>
    </row>
    <row r="212" spans="1:9" ht="16.5" customHeight="1" x14ac:dyDescent="0.3">
      <c r="A212" s="109"/>
      <c r="B212" s="29"/>
      <c r="C212" s="30"/>
      <c r="D212" s="30"/>
      <c r="E212" s="30"/>
      <c r="F212" s="31"/>
      <c r="G212" s="32"/>
      <c r="H212" s="34"/>
      <c r="I212" s="24"/>
    </row>
    <row r="213" spans="1:9" ht="16.5" customHeight="1" x14ac:dyDescent="0.3">
      <c r="A213" s="109"/>
      <c r="B213" s="29"/>
      <c r="C213" s="30"/>
      <c r="D213" s="30"/>
      <c r="E213" s="30"/>
      <c r="F213" s="31"/>
      <c r="G213" s="32"/>
      <c r="H213" s="34"/>
      <c r="I213" s="24"/>
    </row>
    <row r="214" spans="1:9" ht="16.5" customHeight="1" x14ac:dyDescent="0.3">
      <c r="A214" s="109"/>
      <c r="B214" s="26" t="s">
        <v>63</v>
      </c>
      <c r="C214" s="27"/>
      <c r="D214" s="27"/>
      <c r="E214" s="27"/>
      <c r="F214" s="42" t="s">
        <v>54</v>
      </c>
      <c r="G214" s="39">
        <v>0</v>
      </c>
      <c r="H214" s="23">
        <v>125</v>
      </c>
      <c r="I214" s="23">
        <f>IF(G214="","",G214*H214)</f>
        <v>0</v>
      </c>
    </row>
    <row r="215" spans="1:9" ht="16.5" customHeight="1" x14ac:dyDescent="0.3">
      <c r="A215" s="109"/>
      <c r="B215" s="29" t="s">
        <v>64</v>
      </c>
      <c r="C215" s="30"/>
      <c r="D215" s="30"/>
      <c r="E215" s="30"/>
      <c r="F215" s="31"/>
      <c r="G215" s="32"/>
      <c r="H215" s="33"/>
      <c r="I215" s="24"/>
    </row>
    <row r="216" spans="1:9" ht="16.5" customHeight="1" x14ac:dyDescent="0.3">
      <c r="A216" s="109"/>
      <c r="B216" s="29" t="s">
        <v>65</v>
      </c>
      <c r="C216" s="30"/>
      <c r="D216" s="30"/>
      <c r="E216" s="30"/>
      <c r="F216" s="31"/>
      <c r="G216" s="32"/>
      <c r="H216" s="33"/>
      <c r="I216" s="24"/>
    </row>
    <row r="217" spans="1:9" ht="16.5" customHeight="1" x14ac:dyDescent="0.3">
      <c r="A217" s="109"/>
      <c r="B217" s="29" t="s">
        <v>66</v>
      </c>
      <c r="C217" s="30"/>
      <c r="D217" s="30"/>
      <c r="E217" s="30"/>
      <c r="F217" s="31"/>
      <c r="G217" s="32"/>
      <c r="H217" s="34"/>
      <c r="I217" s="24"/>
    </row>
    <row r="218" spans="1:9" ht="16.5" customHeight="1" x14ac:dyDescent="0.3">
      <c r="A218" s="109"/>
      <c r="B218" s="29" t="s">
        <v>5</v>
      </c>
      <c r="C218" s="30"/>
      <c r="D218" s="30"/>
      <c r="E218" s="30"/>
      <c r="F218" s="31"/>
      <c r="G218" s="32"/>
      <c r="H218" s="34"/>
      <c r="I218" s="24"/>
    </row>
    <row r="219" spans="1:9" ht="16.5" customHeight="1" x14ac:dyDescent="0.3">
      <c r="A219" s="109"/>
      <c r="B219" s="29" t="s">
        <v>32</v>
      </c>
      <c r="C219" s="30"/>
      <c r="D219" s="30"/>
      <c r="E219" s="30"/>
      <c r="F219" s="31"/>
      <c r="G219" s="32"/>
      <c r="H219" s="34"/>
      <c r="I219" s="24"/>
    </row>
    <row r="220" spans="1:9" ht="16.5" customHeight="1" x14ac:dyDescent="0.3">
      <c r="A220" s="109"/>
      <c r="B220" s="29"/>
      <c r="C220" s="30"/>
      <c r="D220" s="30"/>
      <c r="E220" s="30"/>
      <c r="F220" s="31"/>
      <c r="G220" s="32"/>
      <c r="H220" s="34"/>
      <c r="I220" s="24"/>
    </row>
    <row r="221" spans="1:9" ht="16.5" customHeight="1" x14ac:dyDescent="0.3">
      <c r="A221" s="109"/>
      <c r="B221" s="29"/>
      <c r="C221" s="30"/>
      <c r="D221" s="30"/>
      <c r="E221" s="30"/>
      <c r="F221" s="31"/>
      <c r="G221" s="32"/>
      <c r="H221" s="34"/>
      <c r="I221" s="24"/>
    </row>
    <row r="222" spans="1:9" ht="16.5" customHeight="1" x14ac:dyDescent="0.3">
      <c r="A222" s="109"/>
      <c r="B222" s="26" t="s">
        <v>1</v>
      </c>
      <c r="C222" s="27"/>
      <c r="D222" s="27"/>
      <c r="E222" s="27"/>
      <c r="F222" s="42" t="s">
        <v>54</v>
      </c>
      <c r="G222" s="39">
        <v>0</v>
      </c>
      <c r="H222" s="23">
        <v>125</v>
      </c>
      <c r="I222" s="23">
        <f>IF(G222="","",G222*H222)</f>
        <v>0</v>
      </c>
    </row>
    <row r="223" spans="1:9" ht="16.5" customHeight="1" x14ac:dyDescent="0.3">
      <c r="A223" s="109"/>
      <c r="B223" s="29" t="s">
        <v>2</v>
      </c>
      <c r="C223" s="30"/>
      <c r="D223" s="30"/>
      <c r="E223" s="30"/>
      <c r="F223" s="42" t="s">
        <v>110</v>
      </c>
      <c r="G223" s="111">
        <v>0</v>
      </c>
      <c r="H223" s="112"/>
      <c r="I223" s="23">
        <f>G223</f>
        <v>0</v>
      </c>
    </row>
    <row r="224" spans="1:9" ht="16.5" customHeight="1" x14ac:dyDescent="0.3">
      <c r="A224" s="109"/>
      <c r="B224" s="29" t="s">
        <v>67</v>
      </c>
      <c r="C224" s="30"/>
      <c r="D224" s="30"/>
      <c r="E224" s="30"/>
      <c r="F224" s="31"/>
      <c r="G224" s="32"/>
      <c r="H224" s="33"/>
      <c r="I224" s="24"/>
    </row>
    <row r="225" spans="1:9" ht="16.5" customHeight="1" x14ac:dyDescent="0.3">
      <c r="A225" s="109"/>
      <c r="B225" s="29" t="s">
        <v>3</v>
      </c>
      <c r="C225" s="30"/>
      <c r="D225" s="30"/>
      <c r="E225" s="30"/>
      <c r="F225" s="31"/>
      <c r="G225" s="32"/>
      <c r="H225" s="34"/>
      <c r="I225" s="24"/>
    </row>
    <row r="226" spans="1:9" ht="16.5" customHeight="1" x14ac:dyDescent="0.3">
      <c r="A226" s="109"/>
      <c r="B226" s="29" t="s">
        <v>4</v>
      </c>
      <c r="C226" s="30"/>
      <c r="D226" s="30"/>
      <c r="E226" s="30"/>
      <c r="F226" s="31"/>
      <c r="G226" s="32"/>
      <c r="H226" s="34"/>
      <c r="I226" s="24"/>
    </row>
    <row r="227" spans="1:9" ht="16.5" customHeight="1" x14ac:dyDescent="0.3">
      <c r="A227" s="109"/>
      <c r="B227" s="29" t="s">
        <v>68</v>
      </c>
      <c r="C227" s="30"/>
      <c r="D227" s="30"/>
      <c r="E227" s="30"/>
      <c r="F227" s="31"/>
      <c r="G227" s="32"/>
      <c r="H227" s="34"/>
      <c r="I227" s="24"/>
    </row>
    <row r="228" spans="1:9" ht="16.5" customHeight="1" x14ac:dyDescent="0.3">
      <c r="A228" s="109"/>
      <c r="B228" s="29" t="s">
        <v>5</v>
      </c>
      <c r="C228" s="30"/>
      <c r="D228" s="30"/>
      <c r="E228" s="30"/>
      <c r="F228" s="31"/>
      <c r="G228" s="32"/>
      <c r="H228" s="34"/>
      <c r="I228" s="24"/>
    </row>
    <row r="229" spans="1:9" ht="16.5" customHeight="1" x14ac:dyDescent="0.3">
      <c r="A229" s="109"/>
      <c r="B229" s="29" t="s">
        <v>32</v>
      </c>
      <c r="C229" s="30"/>
      <c r="D229" s="30"/>
      <c r="E229" s="30"/>
      <c r="F229" s="31"/>
      <c r="G229" s="32"/>
      <c r="H229" s="34"/>
      <c r="I229" s="24"/>
    </row>
    <row r="230" spans="1:9" ht="16.5" customHeight="1" x14ac:dyDescent="0.3">
      <c r="A230" s="109"/>
      <c r="B230" s="29"/>
      <c r="C230" s="30"/>
      <c r="D230" s="30"/>
      <c r="E230" s="30"/>
      <c r="F230" s="31"/>
      <c r="G230" s="32"/>
      <c r="H230" s="34"/>
      <c r="I230" s="24"/>
    </row>
    <row r="231" spans="1:9" ht="16.5" customHeight="1" x14ac:dyDescent="0.3">
      <c r="A231" s="109"/>
      <c r="F231" s="31"/>
      <c r="G231" s="32"/>
    </row>
    <row r="232" spans="1:9" ht="16.5" customHeight="1" x14ac:dyDescent="0.3">
      <c r="A232" s="109"/>
      <c r="B232" s="26" t="s">
        <v>6</v>
      </c>
      <c r="F232" s="42" t="s">
        <v>54</v>
      </c>
      <c r="G232" s="39">
        <v>0</v>
      </c>
      <c r="H232" s="23">
        <v>125</v>
      </c>
      <c r="I232" s="23">
        <f>IF(G232="","",G232*H232)</f>
        <v>0</v>
      </c>
    </row>
    <row r="233" spans="1:9" ht="16.5" customHeight="1" x14ac:dyDescent="0.3">
      <c r="A233" s="109"/>
      <c r="B233" s="29" t="s">
        <v>69</v>
      </c>
      <c r="F233" s="31"/>
      <c r="G233" s="32"/>
    </row>
    <row r="234" spans="1:9" ht="16.5" customHeight="1" x14ac:dyDescent="0.3">
      <c r="A234" s="109"/>
      <c r="B234" s="29" t="s">
        <v>7</v>
      </c>
      <c r="F234" s="31"/>
      <c r="G234" s="32"/>
    </row>
    <row r="235" spans="1:9" ht="16.5" customHeight="1" x14ac:dyDescent="0.3">
      <c r="A235" s="109"/>
      <c r="B235" s="29" t="s">
        <v>8</v>
      </c>
      <c r="F235" s="31"/>
      <c r="G235" s="32"/>
    </row>
    <row r="236" spans="1:9" ht="16.5" customHeight="1" x14ac:dyDescent="0.3">
      <c r="A236" s="109"/>
      <c r="B236" s="29" t="s">
        <v>9</v>
      </c>
      <c r="F236" s="31"/>
      <c r="G236" s="32"/>
    </row>
    <row r="237" spans="1:9" ht="16.5" customHeight="1" x14ac:dyDescent="0.3">
      <c r="A237" s="109"/>
      <c r="B237" s="29" t="s">
        <v>10</v>
      </c>
      <c r="F237" s="31"/>
      <c r="G237" s="32"/>
    </row>
    <row r="238" spans="1:9" ht="16.5" customHeight="1" x14ac:dyDescent="0.3">
      <c r="A238" s="109"/>
      <c r="B238" s="29" t="s">
        <v>53</v>
      </c>
      <c r="F238" s="31"/>
      <c r="G238" s="32"/>
    </row>
    <row r="239" spans="1:9" ht="16.5" customHeight="1" x14ac:dyDescent="0.3">
      <c r="A239" s="109"/>
      <c r="F239" s="31"/>
      <c r="G239" s="32"/>
    </row>
    <row r="240" spans="1:9" ht="16.5" customHeight="1" x14ac:dyDescent="0.3">
      <c r="A240" s="109"/>
      <c r="F240" s="31"/>
      <c r="G240" s="32"/>
    </row>
    <row r="241" spans="1:9" ht="16.5" customHeight="1" x14ac:dyDescent="0.3">
      <c r="A241" s="109"/>
      <c r="B241" s="26" t="s">
        <v>11</v>
      </c>
      <c r="F241" s="69" t="s">
        <v>55</v>
      </c>
      <c r="G241" s="39">
        <v>0</v>
      </c>
      <c r="H241" s="23">
        <v>125</v>
      </c>
      <c r="I241" s="23">
        <f>IF(G241="","",G241*H241)</f>
        <v>0</v>
      </c>
    </row>
    <row r="242" spans="1:9" ht="16.5" customHeight="1" x14ac:dyDescent="0.3">
      <c r="A242" s="109"/>
      <c r="B242" s="29" t="s">
        <v>2</v>
      </c>
      <c r="F242" s="31"/>
      <c r="G242" s="32"/>
    </row>
    <row r="243" spans="1:9" ht="16.5" customHeight="1" x14ac:dyDescent="0.3">
      <c r="A243" s="109"/>
      <c r="B243" s="29" t="s">
        <v>12</v>
      </c>
      <c r="F243" s="31"/>
      <c r="G243" s="32"/>
    </row>
    <row r="244" spans="1:9" ht="16.5" customHeight="1" x14ac:dyDescent="0.3">
      <c r="A244" s="109"/>
      <c r="B244" s="29" t="s">
        <v>53</v>
      </c>
      <c r="F244" s="31"/>
      <c r="G244" s="32"/>
    </row>
    <row r="245" spans="1:9" ht="16.5" customHeight="1" x14ac:dyDescent="0.3">
      <c r="A245" s="109"/>
      <c r="F245" s="31"/>
      <c r="G245" s="32"/>
    </row>
    <row r="246" spans="1:9" ht="16.5" customHeight="1" x14ac:dyDescent="0.3">
      <c r="A246" s="109"/>
      <c r="F246" s="31"/>
      <c r="G246" s="32"/>
    </row>
    <row r="247" spans="1:9" ht="16.5" customHeight="1" x14ac:dyDescent="0.3">
      <c r="A247" s="109"/>
      <c r="F247" s="31"/>
      <c r="G247" s="32"/>
    </row>
    <row r="248" spans="1:9" ht="16.5" customHeight="1" x14ac:dyDescent="0.3">
      <c r="A248" s="110"/>
      <c r="F248" s="31"/>
      <c r="G248" s="32"/>
    </row>
  </sheetData>
  <sheetProtection password="96AE" sheet="1" objects="1" scenarios="1" selectLockedCells="1"/>
  <customSheetViews>
    <customSheetView guid="{5EA1AB8A-29C8-4F12-8A05-ED4B08F9DF7C}" showPageBreaks="1" showGridLines="0" showRowCol="0" printArea="1" view="pageLayout" showRuler="0" topLeftCell="A310">
      <selection sqref="A1:I326"/>
      <rowBreaks count="6" manualBreakCount="6">
        <brk id="50" max="8" man="1"/>
        <brk id="96" max="8" man="1"/>
        <brk id="142" max="8" man="1"/>
        <brk id="188" max="8" man="1"/>
        <brk id="234" max="8" man="1"/>
        <brk id="280" max="8" man="1"/>
      </rowBreaks>
      <pageMargins left="0.39370078740157483" right="0.39370078740157483" top="0.59055118110236227" bottom="0.59055118110236227" header="0.31496062992125984" footer="0.31496062992125984"/>
      <pageSetup paperSize="9" fitToHeight="0" orientation="portrait" r:id="rId1"/>
    </customSheetView>
  </customSheetViews>
  <mergeCells count="36">
    <mergeCell ref="A206:A248"/>
    <mergeCell ref="G223:H223"/>
    <mergeCell ref="A141:A165"/>
    <mergeCell ref="A176:A205"/>
    <mergeCell ref="C30:E30"/>
    <mergeCell ref="A76:A111"/>
    <mergeCell ref="A112:A140"/>
    <mergeCell ref="A1:A53"/>
    <mergeCell ref="A166:A175"/>
    <mergeCell ref="A54:A75"/>
    <mergeCell ref="G8:I8"/>
    <mergeCell ref="G9:I9"/>
    <mergeCell ref="G10:I10"/>
    <mergeCell ref="G11:I11"/>
    <mergeCell ref="G26:I26"/>
    <mergeCell ref="H49:I49"/>
    <mergeCell ref="C8:E8"/>
    <mergeCell ref="C9:E9"/>
    <mergeCell ref="C10:E10"/>
    <mergeCell ref="C11:E11"/>
    <mergeCell ref="C13:E13"/>
    <mergeCell ref="H40:I40"/>
    <mergeCell ref="H45:I45"/>
    <mergeCell ref="C31:E31"/>
    <mergeCell ref="C17:E17"/>
    <mergeCell ref="C18:E18"/>
    <mergeCell ref="C19:E19"/>
    <mergeCell ref="C20:E20"/>
    <mergeCell ref="C22:E22"/>
    <mergeCell ref="G27:I27"/>
    <mergeCell ref="G28:I28"/>
    <mergeCell ref="G29:I29"/>
    <mergeCell ref="G30:I30"/>
    <mergeCell ref="C27:E27"/>
    <mergeCell ref="C28:E28"/>
    <mergeCell ref="C29:E29"/>
  </mergeCells>
  <conditionalFormatting sqref="G95 G242:G248 G97:G103 G113:G118 G129:G133 G125:G126 G143:G145 G193:G196 G110:G111 G165 G137:G140">
    <cfRule type="cellIs" dxfId="36" priority="259" operator="greaterThan">
      <formula>0</formula>
    </cfRule>
  </conditionalFormatting>
  <conditionalFormatting sqref="G207:G213 G215:G220 G155:G164 G171:G173 G146:G148">
    <cfRule type="cellIs" dxfId="35" priority="248" operator="greaterThan">
      <formula>0</formula>
    </cfRule>
  </conditionalFormatting>
  <conditionalFormatting sqref="G231 G233:G240">
    <cfRule type="cellIs" dxfId="34" priority="232" operator="greaterThan">
      <formula>0</formula>
    </cfRule>
  </conditionalFormatting>
  <conditionalFormatting sqref="G224:G230">
    <cfRule type="cellIs" dxfId="33" priority="221" operator="greaterThan">
      <formula>0</formula>
    </cfRule>
  </conditionalFormatting>
  <conditionalFormatting sqref="G241">
    <cfRule type="cellIs" dxfId="32" priority="204" operator="greaterThan">
      <formula>0</formula>
    </cfRule>
  </conditionalFormatting>
  <conditionalFormatting sqref="G222">
    <cfRule type="cellIs" dxfId="31" priority="202" operator="greaterThan">
      <formula>0</formula>
    </cfRule>
  </conditionalFormatting>
  <conditionalFormatting sqref="G232">
    <cfRule type="cellIs" dxfId="30" priority="203" operator="greaterThan">
      <formula>0</formula>
    </cfRule>
  </conditionalFormatting>
  <conditionalFormatting sqref="G174:G175">
    <cfRule type="cellIs" dxfId="29" priority="173" operator="greaterThan">
      <formula>0</formula>
    </cfRule>
  </conditionalFormatting>
  <conditionalFormatting sqref="G88:G94">
    <cfRule type="cellIs" dxfId="28" priority="165" operator="greaterThan">
      <formula>0</formula>
    </cfRule>
  </conditionalFormatting>
  <conditionalFormatting sqref="G87">
    <cfRule type="cellIs" dxfId="27" priority="164" operator="greaterThan">
      <formula>0</formula>
    </cfRule>
  </conditionalFormatting>
  <conditionalFormatting sqref="G96">
    <cfRule type="cellIs" dxfId="26" priority="162" operator="greaterThan">
      <formula>0</formula>
    </cfRule>
  </conditionalFormatting>
  <conditionalFormatting sqref="G112">
    <cfRule type="cellIs" dxfId="25" priority="160" operator="greaterThan">
      <formula>0</formula>
    </cfRule>
  </conditionalFormatting>
  <conditionalFormatting sqref="G127:G128">
    <cfRule type="cellIs" dxfId="24" priority="158" operator="greaterThan">
      <formula>0</formula>
    </cfRule>
  </conditionalFormatting>
  <conditionalFormatting sqref="G134:G136">
    <cfRule type="cellIs" dxfId="23" priority="156" operator="greaterThan">
      <formula>0</formula>
    </cfRule>
  </conditionalFormatting>
  <conditionalFormatting sqref="G141">
    <cfRule type="cellIs" dxfId="22" priority="107" operator="greaterThan">
      <formula>0</formula>
    </cfRule>
  </conditionalFormatting>
  <conditionalFormatting sqref="G182:G183 G197:G200 G205">
    <cfRule type="cellIs" dxfId="21" priority="108" operator="greaterThan">
      <formula>0</formula>
    </cfRule>
  </conditionalFormatting>
  <conditionalFormatting sqref="G206">
    <cfRule type="cellIs" dxfId="20" priority="105" operator="greaterThan">
      <formula>0</formula>
    </cfRule>
  </conditionalFormatting>
  <conditionalFormatting sqref="G221">
    <cfRule type="cellIs" dxfId="19" priority="106" operator="greaterThan">
      <formula>0</formula>
    </cfRule>
  </conditionalFormatting>
  <conditionalFormatting sqref="G176">
    <cfRule type="cellIs" dxfId="18" priority="100" operator="greaterThan">
      <formula>0</formula>
    </cfRule>
  </conditionalFormatting>
  <conditionalFormatting sqref="G178:G181">
    <cfRule type="cellIs" dxfId="17" priority="101" operator="greaterThan">
      <formula>0</formula>
    </cfRule>
  </conditionalFormatting>
  <conditionalFormatting sqref="G214">
    <cfRule type="cellIs" dxfId="16" priority="80" operator="greaterThan">
      <formula>0</formula>
    </cfRule>
  </conditionalFormatting>
  <conditionalFormatting sqref="G105:G109">
    <cfRule type="cellIs" dxfId="15" priority="60" operator="greaterThan">
      <formula>0</formula>
    </cfRule>
  </conditionalFormatting>
  <conditionalFormatting sqref="G104">
    <cfRule type="cellIs" dxfId="14" priority="59" operator="greaterThan">
      <formula>0</formula>
    </cfRule>
  </conditionalFormatting>
  <conditionalFormatting sqref="G201">
    <cfRule type="cellIs" dxfId="13" priority="46" operator="greaterThan">
      <formula>0</formula>
    </cfRule>
  </conditionalFormatting>
  <conditionalFormatting sqref="G203:G204">
    <cfRule type="cellIs" dxfId="12" priority="47" operator="greaterThan">
      <formula>0</formula>
    </cfRule>
  </conditionalFormatting>
  <conditionalFormatting sqref="G151:G154">
    <cfRule type="cellIs" dxfId="11" priority="40" operator="greaterThan">
      <formula>0</formula>
    </cfRule>
  </conditionalFormatting>
  <conditionalFormatting sqref="G149">
    <cfRule type="cellIs" dxfId="10" priority="39" operator="greaterThan">
      <formula>0</formula>
    </cfRule>
  </conditionalFormatting>
  <conditionalFormatting sqref="G168:G170">
    <cfRule type="cellIs" dxfId="9" priority="31" operator="greaterThan">
      <formula>0</formula>
    </cfRule>
  </conditionalFormatting>
  <conditionalFormatting sqref="G166">
    <cfRule type="cellIs" dxfId="8" priority="30" operator="greaterThan">
      <formula>0</formula>
    </cfRule>
  </conditionalFormatting>
  <conditionalFormatting sqref="G121:G124">
    <cfRule type="cellIs" dxfId="7" priority="24" operator="greaterThan">
      <formula>0</formula>
    </cfRule>
  </conditionalFormatting>
  <conditionalFormatting sqref="G119:G120">
    <cfRule type="cellIs" dxfId="6" priority="23" operator="greaterThan">
      <formula>0</formula>
    </cfRule>
  </conditionalFormatting>
  <conditionalFormatting sqref="G191:G192">
    <cfRule type="cellIs" dxfId="5" priority="19" operator="greaterThan">
      <formula>0</formula>
    </cfRule>
  </conditionalFormatting>
  <conditionalFormatting sqref="G184:G189">
    <cfRule type="cellIs" dxfId="4" priority="18" operator="greaterThan">
      <formula>0</formula>
    </cfRule>
  </conditionalFormatting>
  <conditionalFormatting sqref="G56:G75">
    <cfRule type="cellIs" dxfId="3" priority="6" operator="greaterThan">
      <formula>0</formula>
    </cfRule>
  </conditionalFormatting>
  <conditionalFormatting sqref="G54:G55">
    <cfRule type="cellIs" dxfId="2" priority="5" operator="greaterThan">
      <formula>0</formula>
    </cfRule>
  </conditionalFormatting>
  <conditionalFormatting sqref="G77:G81">
    <cfRule type="cellIs" dxfId="1" priority="2" operator="greaterThan">
      <formula>0</formula>
    </cfRule>
  </conditionalFormatting>
  <conditionalFormatting sqref="G76">
    <cfRule type="cellIs" dxfId="0" priority="1" operator="greaterThan">
      <formula>0</formula>
    </cfRule>
  </conditionalFormatting>
  <pageMargins left="0.39370078740157483" right="0.39370078740157483" top="0.59055118110236227" bottom="0.59055118110236227" header="0.31496062992125984" footer="0.31496062992125984"/>
  <pageSetup paperSize="9" scale="92" fitToHeight="0" orientation="portrait" r:id="rId2"/>
  <rowBreaks count="6" manualBreakCount="6">
    <brk id="53" max="8" man="1"/>
    <brk id="75" max="8" man="1"/>
    <brk id="111" max="8" man="1"/>
    <brk id="140" max="8" man="1"/>
    <brk id="175" max="8" man="1"/>
    <brk id="20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3:I13"/>
  <sheetViews>
    <sheetView showGridLines="0" showRuler="0" view="pageBreakPreview" zoomScale="115" zoomScaleNormal="100" zoomScaleSheetLayoutView="115" workbookViewId="0">
      <selection activeCell="E21" sqref="E21"/>
    </sheetView>
  </sheetViews>
  <sheetFormatPr baseColWidth="10" defaultRowHeight="16.5" customHeight="1" x14ac:dyDescent="0.3"/>
  <cols>
    <col min="1" max="1" width="4.7109375" style="38" customWidth="1"/>
    <col min="2" max="2" width="12.5703125" style="35" customWidth="1"/>
    <col min="3" max="3" width="10.42578125" style="37" customWidth="1"/>
    <col min="4" max="5" width="11.42578125" style="37" customWidth="1"/>
    <col min="6" max="6" width="14.85546875" style="5" customWidth="1"/>
    <col min="7" max="7" width="14.85546875" style="6" customWidth="1"/>
    <col min="8" max="8" width="14.85546875" style="7" customWidth="1"/>
    <col min="9" max="17" width="10.7109375" style="2" customWidth="1"/>
    <col min="18" max="16384" width="11.42578125" style="2"/>
  </cols>
  <sheetData>
    <row r="3" spans="1:9" ht="16.5" customHeight="1" x14ac:dyDescent="0.3">
      <c r="B3" s="47" t="s">
        <v>37</v>
      </c>
      <c r="F3" s="47" t="s">
        <v>17</v>
      </c>
      <c r="G3" s="48" t="s">
        <v>41</v>
      </c>
      <c r="H3" s="48" t="s">
        <v>42</v>
      </c>
    </row>
    <row r="5" spans="1:9" ht="16.5" customHeight="1" x14ac:dyDescent="0.3">
      <c r="A5" s="136" t="s">
        <v>17</v>
      </c>
      <c r="B5" s="35" t="s">
        <v>38</v>
      </c>
      <c r="C5" s="27"/>
      <c r="D5" s="27"/>
      <c r="E5" s="27"/>
      <c r="F5" s="49">
        <v>0.05</v>
      </c>
      <c r="G5" s="23">
        <f>Preisliste!$H$40+Preisliste!$H$45</f>
        <v>462.75</v>
      </c>
      <c r="H5" s="23">
        <f>IF(AND(G5&gt;6000,G5&lt;12000),G5*(1-F5),
IF(G5&lt;6000,G5,""))</f>
        <v>462.75</v>
      </c>
      <c r="I5" s="25"/>
    </row>
    <row r="6" spans="1:9" ht="16.5" customHeight="1" x14ac:dyDescent="0.3">
      <c r="A6" s="137"/>
      <c r="C6" s="30"/>
      <c r="D6" s="30"/>
      <c r="E6" s="30"/>
      <c r="F6" s="32"/>
      <c r="G6" s="34"/>
      <c r="H6" s="24"/>
      <c r="I6" s="25"/>
    </row>
    <row r="7" spans="1:9" ht="16.5" customHeight="1" x14ac:dyDescent="0.3">
      <c r="A7" s="137"/>
      <c r="B7" s="35" t="s">
        <v>40</v>
      </c>
      <c r="C7" s="27"/>
      <c r="D7" s="27"/>
      <c r="E7" s="27"/>
      <c r="F7" s="49">
        <v>0.12</v>
      </c>
      <c r="G7" s="23">
        <f>Preisliste!$H$40+Preisliste!$H$45</f>
        <v>462.75</v>
      </c>
      <c r="H7" s="23" t="str">
        <f>IF(AND(G7&gt;12000,G7&lt;18000),G7*(1-F7),"")</f>
        <v/>
      </c>
      <c r="I7" s="25"/>
    </row>
    <row r="8" spans="1:9" ht="16.5" customHeight="1" x14ac:dyDescent="0.3">
      <c r="A8" s="137"/>
      <c r="C8" s="30"/>
      <c r="D8" s="30"/>
      <c r="E8" s="30"/>
      <c r="F8" s="32"/>
      <c r="G8" s="34"/>
      <c r="H8" s="24"/>
      <c r="I8" s="25"/>
    </row>
    <row r="9" spans="1:9" ht="16.5" customHeight="1" x14ac:dyDescent="0.3">
      <c r="A9" s="137"/>
      <c r="B9" s="35" t="s">
        <v>39</v>
      </c>
      <c r="C9" s="27"/>
      <c r="D9" s="27"/>
      <c r="E9" s="27"/>
      <c r="F9" s="49">
        <v>0.18</v>
      </c>
      <c r="G9" s="23">
        <f>Preisliste!$H$40+Preisliste!$H$45</f>
        <v>462.75</v>
      </c>
      <c r="H9" s="23" t="str">
        <f>IF(AND(G9&gt;18000,G9&lt;100000),G9*(1-F9),"")</f>
        <v/>
      </c>
      <c r="I9" s="25"/>
    </row>
    <row r="10" spans="1:9" ht="16.5" customHeight="1" x14ac:dyDescent="0.3">
      <c r="A10" s="137"/>
      <c r="C10" s="27"/>
      <c r="D10" s="27"/>
      <c r="E10" s="27"/>
      <c r="F10" s="27"/>
      <c r="G10" s="23"/>
      <c r="H10" s="23"/>
      <c r="I10" s="25"/>
    </row>
    <row r="11" spans="1:9" ht="16.5" customHeight="1" x14ac:dyDescent="0.3">
      <c r="A11" s="137"/>
      <c r="B11" s="29" t="s">
        <v>43</v>
      </c>
      <c r="C11" s="27"/>
      <c r="D11" s="27"/>
      <c r="E11" s="27"/>
      <c r="F11" s="27"/>
      <c r="G11" s="23"/>
      <c r="H11" s="23"/>
      <c r="I11" s="25"/>
    </row>
    <row r="12" spans="1:9" ht="16.5" customHeight="1" x14ac:dyDescent="0.3">
      <c r="A12" s="137"/>
      <c r="B12" s="29" t="s">
        <v>44</v>
      </c>
      <c r="C12" s="30"/>
      <c r="D12" s="30"/>
      <c r="E12" s="30"/>
      <c r="F12" s="32"/>
      <c r="G12" s="34"/>
      <c r="H12" s="24"/>
      <c r="I12" s="25"/>
    </row>
    <row r="13" spans="1:9" ht="16.5" customHeight="1" x14ac:dyDescent="0.3">
      <c r="A13" s="138"/>
      <c r="C13" s="30"/>
      <c r="D13" s="30"/>
      <c r="E13" s="30"/>
      <c r="F13" s="32"/>
      <c r="G13" s="34"/>
      <c r="H13" s="24"/>
      <c r="I13" s="25"/>
    </row>
  </sheetData>
  <sheetProtection selectLockedCells="1"/>
  <mergeCells count="1">
    <mergeCell ref="A5:A13"/>
  </mergeCells>
  <pageMargins left="0.39370078740157483" right="0.39370078740157483" top="0.59055118110236227" bottom="0.59055118110236227" header="0.31496062992125984" footer="0.31496062992125984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Preisliste</vt:lpstr>
      <vt:lpstr>Rabatt</vt:lpstr>
      <vt:lpstr>Preisliste!Druckbereich</vt:lpstr>
      <vt:lpstr>Rabatt!Druckbereich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</dc:creator>
  <cp:lastModifiedBy>Stephan</cp:lastModifiedBy>
  <cp:lastPrinted>2021-01-12T12:36:48Z</cp:lastPrinted>
  <dcterms:created xsi:type="dcterms:W3CDTF">2015-07-08T16:34:19Z</dcterms:created>
  <dcterms:modified xsi:type="dcterms:W3CDTF">2021-01-14T15:07:02Z</dcterms:modified>
</cp:coreProperties>
</file>